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4965" tabRatio="837" activeTab="0"/>
  </bookViews>
  <sheets>
    <sheet name="F1ABC-В1" sheetId="1" r:id="rId1"/>
    <sheet name="F1H" sheetId="2" r:id="rId2"/>
    <sheet name="F1G_В1" sheetId="3" r:id="rId3"/>
    <sheet name="Схем.модели" sheetId="4" r:id="rId4"/>
    <sheet name="Класс 5" sheetId="5" state="hidden" r:id="rId5"/>
    <sheet name="Металки" sheetId="6" r:id="rId6"/>
    <sheet name="F3A" sheetId="7" r:id="rId7"/>
    <sheet name="Класс8" sheetId="8" state="hidden" r:id="rId8"/>
    <sheet name="Класс9" sheetId="9" state="hidden" r:id="rId9"/>
    <sheet name="Класс10" sheetId="10" state="hidden" r:id="rId10"/>
    <sheet name="Команда" sheetId="11" r:id="rId11"/>
    <sheet name="Список" sheetId="12" r:id="rId12"/>
  </sheets>
  <definedNames/>
  <calcPr fullCalcOnLoad="1"/>
</workbook>
</file>

<file path=xl/sharedStrings.xml><?xml version="1.0" encoding="utf-8"?>
<sst xmlns="http://schemas.openxmlformats.org/spreadsheetml/2006/main" count="512" uniqueCount="85">
  <si>
    <t xml:space="preserve"> </t>
  </si>
  <si>
    <t>Фамилия И.</t>
  </si>
  <si>
    <t>Команда</t>
  </si>
  <si>
    <t>Класс моделей</t>
  </si>
  <si>
    <t>Класс</t>
  </si>
  <si>
    <t>Тренер</t>
  </si>
  <si>
    <t>F3A</t>
  </si>
  <si>
    <t>"УТВЕРЖДАЮ"</t>
  </si>
  <si>
    <t>Стартовый журнал</t>
  </si>
  <si>
    <t>Главный судья ____________ (А.П.Анищенко)</t>
  </si>
  <si>
    <t>г. Тверь</t>
  </si>
  <si>
    <t>Ст.</t>
  </si>
  <si>
    <t>Фамилия, Имя</t>
  </si>
  <si>
    <t>Сп.</t>
  </si>
  <si>
    <t>Полёты</t>
  </si>
  <si>
    <t>Сумма</t>
  </si>
  <si>
    <t>Зан.</t>
  </si>
  <si>
    <t>Балл</t>
  </si>
  <si>
    <t>Вып.</t>
  </si>
  <si>
    <t>№</t>
  </si>
  <si>
    <t>мод.</t>
  </si>
  <si>
    <t>раз.</t>
  </si>
  <si>
    <t>очков</t>
  </si>
  <si>
    <t>место</t>
  </si>
  <si>
    <t>в ком.</t>
  </si>
  <si>
    <t>норм</t>
  </si>
  <si>
    <t>1 тур</t>
  </si>
  <si>
    <t>2 тур</t>
  </si>
  <si>
    <t>3 тур</t>
  </si>
  <si>
    <t>Сводная таблица</t>
  </si>
  <si>
    <t>Гл. судья ____________ (А.П.Анищенко)</t>
  </si>
  <si>
    <t>Рег.</t>
  </si>
  <si>
    <t>Кол-во</t>
  </si>
  <si>
    <t>баллов</t>
  </si>
  <si>
    <t>п.п.</t>
  </si>
  <si>
    <t>Свид.</t>
  </si>
  <si>
    <t>Штраф</t>
  </si>
  <si>
    <t>Металки</t>
  </si>
  <si>
    <t>Допуск</t>
  </si>
  <si>
    <t>Класс 8</t>
  </si>
  <si>
    <t>Класс 9</t>
  </si>
  <si>
    <t>Класс 10</t>
  </si>
  <si>
    <t>Сумма очков</t>
  </si>
  <si>
    <r>
      <rPr>
        <b/>
        <sz val="12"/>
        <rFont val="Arial Cyr"/>
        <family val="0"/>
      </rPr>
      <t>класc моделей</t>
    </r>
    <r>
      <rPr>
        <b/>
        <sz val="14"/>
        <rFont val="Arial Cyr"/>
        <family val="0"/>
      </rPr>
      <t xml:space="preserve"> - </t>
    </r>
  </si>
  <si>
    <t>Ограничение времени полёта:</t>
  </si>
  <si>
    <t>сек.</t>
  </si>
  <si>
    <t>Количество полётов:</t>
  </si>
  <si>
    <t>4тур</t>
  </si>
  <si>
    <t>лет</t>
  </si>
  <si>
    <t>Возраст - до</t>
  </si>
  <si>
    <t>Возраст</t>
  </si>
  <si>
    <t>Список участников</t>
  </si>
  <si>
    <r>
      <rPr>
        <b/>
        <sz val="12"/>
        <rFont val="Arial Cyr"/>
        <family val="0"/>
      </rPr>
      <t>класc моделей</t>
    </r>
    <r>
      <rPr>
        <b/>
        <sz val="14"/>
        <rFont val="Arial Cyr"/>
        <family val="0"/>
      </rPr>
      <t xml:space="preserve"> -</t>
    </r>
  </si>
  <si>
    <t>класc моделей -</t>
  </si>
  <si>
    <t>F1ABC,В1</t>
  </si>
  <si>
    <t>F1H</t>
  </si>
  <si>
    <t>Схем. Модели</t>
  </si>
  <si>
    <t>Класс 5</t>
  </si>
  <si>
    <t>F1G, Р</t>
  </si>
  <si>
    <t>СУДЬИ:</t>
  </si>
  <si>
    <t>Дёгтев Андрей</t>
  </si>
  <si>
    <t>Тверь ТОЦЮТ</t>
  </si>
  <si>
    <t>Чичтяков Д.Б.</t>
  </si>
  <si>
    <t>Савич  Александр</t>
  </si>
  <si>
    <t>Рослов Николай</t>
  </si>
  <si>
    <t>Журавлёв Николай</t>
  </si>
  <si>
    <t>Журавлёв Анатолий</t>
  </si>
  <si>
    <t>Скрыков Матвей</t>
  </si>
  <si>
    <t>Панафидин Никита</t>
  </si>
  <si>
    <t>Горовцев Андрей</t>
  </si>
  <si>
    <t>Осташков ДДТ</t>
  </si>
  <si>
    <t>Клочков Максим</t>
  </si>
  <si>
    <t>Кимры ЦРТДиЮ им. Панкова</t>
  </si>
  <si>
    <t>Скорлотов Е.Г.</t>
  </si>
  <si>
    <t>Егоров Никита</t>
  </si>
  <si>
    <t>Тверь</t>
  </si>
  <si>
    <t>Горин Тарас</t>
  </si>
  <si>
    <t>Иванова Софья</t>
  </si>
  <si>
    <t>Чистяков Д.Б.</t>
  </si>
  <si>
    <t>Артемьев Александр</t>
  </si>
  <si>
    <t>Иванов Александр</t>
  </si>
  <si>
    <t>Тернов В.М.</t>
  </si>
  <si>
    <t xml:space="preserve">лично - командного Первенства Тверской области </t>
  </si>
  <si>
    <t>по авиамодельному спорту среди учащихся.</t>
  </si>
  <si>
    <t>б/р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</si>
</sst>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800]dddd\,\ mmmm\ dd\,\ yyyy"/>
    <numFmt numFmtId="186" formatCode="[$-FC19]d\ mmmm\ yyyy\ &quot;г.&quot;"/>
    <numFmt numFmtId="187" formatCode="#,##0&quot;р.&quot;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2"/>
    </font>
    <font>
      <b/>
      <i/>
      <sz val="14"/>
      <name val="Arial Cyr"/>
      <family val="0"/>
    </font>
    <font>
      <b/>
      <sz val="14"/>
      <name val="Arial Cyr"/>
      <family val="2"/>
    </font>
    <font>
      <b/>
      <sz val="13"/>
      <name val="Arial Cyr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 horizontal="righ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22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4" fontId="0" fillId="0" borderId="15" xfId="0" applyNumberFormat="1" applyBorder="1" applyAlignment="1">
      <alignment horizontal="left"/>
    </xf>
    <xf numFmtId="14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0" fontId="7" fillId="0" borderId="0" xfId="0" applyFont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15" xfId="0" applyBorder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4" fontId="0" fillId="0" borderId="0" xfId="0" applyNumberFormat="1" applyBorder="1" applyAlignment="1">
      <alignment/>
    </xf>
    <xf numFmtId="14" fontId="0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right"/>
    </xf>
    <xf numFmtId="0" fontId="0" fillId="0" borderId="3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49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showGridLines="0" showZeros="0" tabSelected="1" zoomScalePageLayoutView="0" workbookViewId="0" topLeftCell="A1">
      <selection activeCell="E23" sqref="E23"/>
    </sheetView>
  </sheetViews>
  <sheetFormatPr defaultColWidth="9.00390625" defaultRowHeight="12.75"/>
  <cols>
    <col min="1" max="1" width="4.00390625" style="4" customWidth="1"/>
    <col min="2" max="2" width="26.375" style="0" customWidth="1"/>
    <col min="3" max="3" width="24.625" style="0" customWidth="1"/>
    <col min="4" max="4" width="4.875" style="0" customWidth="1"/>
    <col min="5" max="5" width="24.875" style="0" customWidth="1"/>
    <col min="6" max="11" width="6.375" style="0" customWidth="1"/>
    <col min="12" max="12" width="5.75390625" style="0" customWidth="1"/>
    <col min="13" max="13" width="6.125" style="0" customWidth="1"/>
  </cols>
  <sheetData>
    <row r="1" spans="2:9" ht="18.75">
      <c r="B1" s="5" t="s">
        <v>7</v>
      </c>
      <c r="G1" s="1"/>
      <c r="I1" s="54" t="s">
        <v>8</v>
      </c>
    </row>
    <row r="2" spans="1:9" ht="16.5">
      <c r="A2" s="19" t="s">
        <v>9</v>
      </c>
      <c r="B2" s="19"/>
      <c r="I2" s="58" t="s">
        <v>82</v>
      </c>
    </row>
    <row r="3" spans="2:9" ht="16.5">
      <c r="B3" s="53">
        <v>44478</v>
      </c>
      <c r="I3" s="58" t="s">
        <v>83</v>
      </c>
    </row>
    <row r="4" spans="2:9" ht="16.5">
      <c r="B4" s="53"/>
      <c r="I4" s="58"/>
    </row>
    <row r="5" spans="2:9" ht="16.5">
      <c r="B5" s="53"/>
      <c r="I5" s="58"/>
    </row>
    <row r="6" spans="9:10" ht="18">
      <c r="I6" s="63" t="s">
        <v>52</v>
      </c>
      <c r="J6" s="3" t="s">
        <v>54</v>
      </c>
    </row>
    <row r="7" spans="1:13" ht="13.5" thickBot="1">
      <c r="A7" s="52"/>
      <c r="B7" s="52">
        <v>44478</v>
      </c>
      <c r="C7" s="64"/>
      <c r="D7" s="65">
        <v>120</v>
      </c>
      <c r="E7" s="64" t="s">
        <v>46</v>
      </c>
      <c r="F7" s="64"/>
      <c r="G7" s="64"/>
      <c r="H7" s="64" t="s">
        <v>49</v>
      </c>
      <c r="I7" s="65">
        <v>19</v>
      </c>
      <c r="J7" s="12" t="s">
        <v>48</v>
      </c>
      <c r="K7" s="12"/>
      <c r="L7" s="12"/>
      <c r="M7" s="12" t="s">
        <v>10</v>
      </c>
    </row>
    <row r="8" spans="1:14" s="4" customFormat="1" ht="13.5" customHeight="1" thickTop="1">
      <c r="A8" s="7" t="s">
        <v>11</v>
      </c>
      <c r="B8" s="76" t="s">
        <v>12</v>
      </c>
      <c r="C8" s="76" t="s">
        <v>2</v>
      </c>
      <c r="D8" s="7" t="s">
        <v>13</v>
      </c>
      <c r="E8" s="78" t="s">
        <v>5</v>
      </c>
      <c r="F8" s="8"/>
      <c r="G8" s="9"/>
      <c r="H8" s="9"/>
      <c r="I8" s="9" t="s">
        <v>14</v>
      </c>
      <c r="J8" s="9"/>
      <c r="K8" s="7" t="s">
        <v>15</v>
      </c>
      <c r="L8" s="7" t="s">
        <v>16</v>
      </c>
      <c r="M8" s="46" t="s">
        <v>17</v>
      </c>
      <c r="N8" s="20"/>
    </row>
    <row r="9" spans="1:14" s="4" customFormat="1" ht="13.5" thickBot="1">
      <c r="A9" s="26" t="s">
        <v>19</v>
      </c>
      <c r="B9" s="77"/>
      <c r="C9" s="77"/>
      <c r="D9" s="26" t="s">
        <v>21</v>
      </c>
      <c r="E9" s="79"/>
      <c r="F9" s="27">
        <v>1</v>
      </c>
      <c r="G9" s="26">
        <v>2</v>
      </c>
      <c r="H9" s="26">
        <v>3</v>
      </c>
      <c r="I9" s="26">
        <v>4</v>
      </c>
      <c r="J9" s="26">
        <v>5</v>
      </c>
      <c r="K9" s="26" t="s">
        <v>22</v>
      </c>
      <c r="L9" s="26" t="s">
        <v>23</v>
      </c>
      <c r="M9" s="47" t="s">
        <v>24</v>
      </c>
      <c r="N9" s="20"/>
    </row>
    <row r="10" spans="1:15" s="4" customFormat="1" ht="15.75" thickTop="1">
      <c r="A10" s="6">
        <v>1</v>
      </c>
      <c r="B10" s="23" t="s">
        <v>60</v>
      </c>
      <c r="C10" s="23" t="s">
        <v>61</v>
      </c>
      <c r="D10" s="41" t="s">
        <v>84</v>
      </c>
      <c r="E10" s="23" t="s">
        <v>62</v>
      </c>
      <c r="F10" s="14">
        <v>37</v>
      </c>
      <c r="G10" s="6">
        <v>120</v>
      </c>
      <c r="H10" s="6">
        <v>110</v>
      </c>
      <c r="I10" s="6">
        <v>120</v>
      </c>
      <c r="J10" s="6">
        <v>120</v>
      </c>
      <c r="K10" s="6">
        <v>507</v>
      </c>
      <c r="L10" s="6">
        <v>1</v>
      </c>
      <c r="M10" s="6">
        <v>845</v>
      </c>
      <c r="O10" s="18"/>
    </row>
    <row r="11" spans="1:13" ht="15">
      <c r="A11" s="6">
        <v>2</v>
      </c>
      <c r="B11" s="23" t="s">
        <v>63</v>
      </c>
      <c r="C11" s="23" t="s">
        <v>70</v>
      </c>
      <c r="D11" s="41" t="s">
        <v>84</v>
      </c>
      <c r="E11" s="23" t="s">
        <v>81</v>
      </c>
      <c r="F11" s="14">
        <v>109</v>
      </c>
      <c r="G11" s="6">
        <v>57</v>
      </c>
      <c r="H11" s="6">
        <v>55</v>
      </c>
      <c r="I11" s="6">
        <v>85</v>
      </c>
      <c r="J11" s="6">
        <v>60</v>
      </c>
      <c r="K11" s="6">
        <v>366</v>
      </c>
      <c r="L11" s="6">
        <v>2</v>
      </c>
      <c r="M11" s="6">
        <v>610</v>
      </c>
    </row>
    <row r="12" spans="1:13" ht="15">
      <c r="A12" s="6">
        <v>3</v>
      </c>
      <c r="B12" s="23" t="s">
        <v>68</v>
      </c>
      <c r="C12" s="23" t="s">
        <v>70</v>
      </c>
      <c r="D12" s="41" t="s">
        <v>84</v>
      </c>
      <c r="E12" s="23" t="s">
        <v>81</v>
      </c>
      <c r="F12" s="14">
        <v>39</v>
      </c>
      <c r="G12" s="6">
        <v>23</v>
      </c>
      <c r="H12" s="6">
        <v>45</v>
      </c>
      <c r="I12" s="6">
        <v>27</v>
      </c>
      <c r="J12" s="6">
        <v>39</v>
      </c>
      <c r="K12" s="6">
        <v>173</v>
      </c>
      <c r="L12" s="6">
        <v>3</v>
      </c>
      <c r="M12" s="6">
        <v>288.3333333333333</v>
      </c>
    </row>
    <row r="13" spans="1:13" ht="15">
      <c r="A13" s="6">
        <v>4</v>
      </c>
      <c r="B13" s="23" t="s">
        <v>0</v>
      </c>
      <c r="C13" s="23" t="s">
        <v>0</v>
      </c>
      <c r="D13" s="41" t="s">
        <v>0</v>
      </c>
      <c r="E13" s="23" t="s">
        <v>0</v>
      </c>
      <c r="F13" s="14"/>
      <c r="G13" s="6"/>
      <c r="H13" s="6"/>
      <c r="I13" s="6"/>
      <c r="J13" s="6"/>
      <c r="K13" s="6">
        <v>0</v>
      </c>
      <c r="L13" s="6"/>
      <c r="M13" s="6">
        <v>0</v>
      </c>
    </row>
    <row r="14" spans="1:13" ht="15">
      <c r="A14" s="6">
        <v>5</v>
      </c>
      <c r="B14" s="23" t="s">
        <v>0</v>
      </c>
      <c r="C14" s="23" t="s">
        <v>0</v>
      </c>
      <c r="D14" s="41" t="s">
        <v>0</v>
      </c>
      <c r="E14" s="23" t="s">
        <v>0</v>
      </c>
      <c r="F14" s="14"/>
      <c r="G14" s="6"/>
      <c r="H14" s="6"/>
      <c r="I14" s="6"/>
      <c r="J14" s="6"/>
      <c r="K14" s="6">
        <v>0</v>
      </c>
      <c r="L14" s="6"/>
      <c r="M14" s="6">
        <v>0</v>
      </c>
    </row>
    <row r="15" spans="1:13" ht="15">
      <c r="A15" s="6">
        <v>6</v>
      </c>
      <c r="B15" s="23" t="s">
        <v>0</v>
      </c>
      <c r="C15" s="23" t="s">
        <v>0</v>
      </c>
      <c r="D15" s="41" t="s">
        <v>0</v>
      </c>
      <c r="E15" s="23" t="s">
        <v>0</v>
      </c>
      <c r="F15" s="14"/>
      <c r="G15" s="6"/>
      <c r="H15" s="6"/>
      <c r="I15" s="6"/>
      <c r="J15" s="6"/>
      <c r="K15" s="6">
        <v>0</v>
      </c>
      <c r="L15" s="6"/>
      <c r="M15" s="6">
        <v>0</v>
      </c>
    </row>
    <row r="16" spans="2:3" ht="12.75">
      <c r="B16" s="60"/>
      <c r="C16" s="51"/>
    </row>
    <row r="17" ht="12.75">
      <c r="B17" s="60"/>
    </row>
    <row r="18" ht="12.75">
      <c r="B18" s="60"/>
    </row>
    <row r="19" ht="12.75">
      <c r="B19" s="60"/>
    </row>
    <row r="20" ht="12.75">
      <c r="B20" s="60"/>
    </row>
    <row r="21" ht="12.75">
      <c r="B21" s="60"/>
    </row>
  </sheetData>
  <sheetProtection/>
  <mergeCells count="3">
    <mergeCell ref="B8:B9"/>
    <mergeCell ref="C8:C9"/>
    <mergeCell ref="E8:E9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120" verticalDpi="120" orientation="landscape" paperSize="9" scale="96" r:id="rId1"/>
  <headerFooter alignWithMargins="0">
    <oddHeader>&amp;C&amp;A</oddHeader>
    <oddFooter>&amp;CСтр.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U45"/>
  <sheetViews>
    <sheetView showGridLines="0" showZeros="0" zoomScalePageLayoutView="0" workbookViewId="0" topLeftCell="A8">
      <selection activeCell="B32" sqref="B32:B45"/>
    </sheetView>
  </sheetViews>
  <sheetFormatPr defaultColWidth="9.00390625" defaultRowHeight="12.75"/>
  <cols>
    <col min="1" max="1" width="4.00390625" style="4" customWidth="1"/>
    <col min="2" max="2" width="26.375" style="0" customWidth="1"/>
    <col min="3" max="3" width="24.625" style="0" customWidth="1"/>
    <col min="4" max="4" width="5.875" style="0" customWidth="1"/>
    <col min="5" max="5" width="4.875" style="0" customWidth="1"/>
    <col min="6" max="6" width="4.875" style="4" customWidth="1"/>
    <col min="7" max="7" width="24.875" style="0" customWidth="1"/>
    <col min="8" max="8" width="7.125" style="0" customWidth="1"/>
    <col min="9" max="16" width="6.375" style="0" customWidth="1"/>
    <col min="17" max="17" width="5.75390625" style="0" customWidth="1"/>
    <col min="18" max="19" width="6.125" style="0" customWidth="1"/>
  </cols>
  <sheetData>
    <row r="1" spans="2:12" ht="18.75">
      <c r="B1" s="5" t="s">
        <v>7</v>
      </c>
      <c r="J1" s="1"/>
      <c r="L1" s="54" t="s">
        <v>8</v>
      </c>
    </row>
    <row r="2" spans="1:12" ht="18">
      <c r="A2" s="19" t="s">
        <v>9</v>
      </c>
      <c r="B2" s="19"/>
      <c r="D2" s="2"/>
      <c r="L2" s="58" t="str">
        <f>'F1ABC-В1'!I2</f>
        <v>лично - командного Первенства Тверской области </v>
      </c>
    </row>
    <row r="3" spans="2:12" ht="18">
      <c r="B3" s="53">
        <f ca="1">TODAY()</f>
        <v>44482</v>
      </c>
      <c r="D3" s="2"/>
      <c r="L3" s="58" t="str">
        <f>'F1ABC-В1'!I3</f>
        <v>по авиамодельному спорту среди учащихся.</v>
      </c>
    </row>
    <row r="4" spans="2:12" ht="18">
      <c r="B4" s="53"/>
      <c r="D4" s="2"/>
      <c r="L4" s="58">
        <f>'F1ABC-В1'!I4</f>
        <v>0</v>
      </c>
    </row>
    <row r="5" spans="2:12" ht="18">
      <c r="B5" s="53"/>
      <c r="D5" s="2"/>
      <c r="L5" s="58"/>
    </row>
    <row r="6" spans="11:12" ht="18">
      <c r="K6" s="63" t="s">
        <v>43</v>
      </c>
      <c r="L6" s="2" t="e">
        <f>#REF!</f>
        <v>#REF!</v>
      </c>
    </row>
    <row r="7" spans="1:19" ht="13.5" thickBot="1">
      <c r="A7" s="52"/>
      <c r="B7" s="52">
        <f ca="1">TODAY()</f>
        <v>44482</v>
      </c>
      <c r="C7" s="12"/>
      <c r="D7" s="64" t="s">
        <v>44</v>
      </c>
      <c r="E7" s="65">
        <v>180</v>
      </c>
      <c r="F7" s="11" t="s">
        <v>45</v>
      </c>
      <c r="G7" s="64" t="s">
        <v>46</v>
      </c>
      <c r="H7" s="66">
        <v>7</v>
      </c>
      <c r="I7" s="64"/>
      <c r="J7" s="64"/>
      <c r="K7" s="64" t="s">
        <v>49</v>
      </c>
      <c r="L7" s="65">
        <v>19</v>
      </c>
      <c r="M7" s="12" t="s">
        <v>48</v>
      </c>
      <c r="N7" s="12"/>
      <c r="O7" s="12"/>
      <c r="P7" s="12"/>
      <c r="Q7" s="12"/>
      <c r="R7" s="12" t="s">
        <v>10</v>
      </c>
      <c r="S7" s="12"/>
    </row>
    <row r="8" spans="1:20" s="4" customFormat="1" ht="13.5" thickTop="1">
      <c r="A8" s="7" t="s">
        <v>11</v>
      </c>
      <c r="B8" s="76" t="s">
        <v>12</v>
      </c>
      <c r="C8" s="76" t="s">
        <v>2</v>
      </c>
      <c r="D8" s="7" t="s">
        <v>4</v>
      </c>
      <c r="E8" s="7" t="s">
        <v>13</v>
      </c>
      <c r="F8" s="82" t="s">
        <v>50</v>
      </c>
      <c r="G8" s="78" t="s">
        <v>5</v>
      </c>
      <c r="H8" s="80" t="s">
        <v>38</v>
      </c>
      <c r="I8" s="8"/>
      <c r="J8" s="9"/>
      <c r="K8" s="9"/>
      <c r="L8" s="9" t="s">
        <v>14</v>
      </c>
      <c r="M8" s="9"/>
      <c r="N8" s="9"/>
      <c r="O8" s="10"/>
      <c r="P8" s="7" t="s">
        <v>15</v>
      </c>
      <c r="Q8" s="7" t="s">
        <v>16</v>
      </c>
      <c r="R8" s="7" t="s">
        <v>17</v>
      </c>
      <c r="S8" s="46" t="s">
        <v>18</v>
      </c>
      <c r="T8" s="20"/>
    </row>
    <row r="9" spans="1:20" s="4" customFormat="1" ht="13.5" thickBot="1">
      <c r="A9" s="26" t="s">
        <v>19</v>
      </c>
      <c r="B9" s="77"/>
      <c r="C9" s="77"/>
      <c r="D9" s="26" t="s">
        <v>20</v>
      </c>
      <c r="E9" s="26" t="s">
        <v>21</v>
      </c>
      <c r="F9" s="83"/>
      <c r="G9" s="79"/>
      <c r="H9" s="81"/>
      <c r="I9" s="27">
        <v>1</v>
      </c>
      <c r="J9" s="26">
        <v>2</v>
      </c>
      <c r="K9" s="26">
        <v>3</v>
      </c>
      <c r="L9" s="26">
        <v>4</v>
      </c>
      <c r="M9" s="26">
        <v>5</v>
      </c>
      <c r="N9" s="26">
        <v>6</v>
      </c>
      <c r="O9" s="28">
        <v>7</v>
      </c>
      <c r="P9" s="26" t="s">
        <v>22</v>
      </c>
      <c r="Q9" s="26" t="s">
        <v>23</v>
      </c>
      <c r="R9" s="26" t="s">
        <v>24</v>
      </c>
      <c r="S9" s="47" t="s">
        <v>25</v>
      </c>
      <c r="T9" s="20"/>
    </row>
    <row r="10" spans="1:21" s="4" customFormat="1" ht="15.75" thickTop="1">
      <c r="A10" s="6">
        <v>1</v>
      </c>
      <c r="B10" s="23" t="str">
        <f>IF(ISERROR(VLOOKUP($A10,#REF!,5,FALSE))=TRUE," ",VLOOKUP($A10,#REF!,5,FALSE))</f>
        <v> </v>
      </c>
      <c r="C10" s="23" t="str">
        <f>IF(ISERROR(VLOOKUP($B10,#REF!,7,FALSE))=TRUE," ",VLOOKUP($B10,#REF!,7,FALSE))</f>
        <v> </v>
      </c>
      <c r="D10" s="23" t="str">
        <f>IF(ISERROR(VLOOKUP($B10,#REF!,6,FALSE))=TRUE," ",VLOOKUP($B10,#REF!,6,FALSE))</f>
        <v> </v>
      </c>
      <c r="E10" s="41" t="str">
        <f>IF(ISERROR(VLOOKUP($B10,#REF!,5,FALSE))=TRUE," ",IF(VLOOKUP($B10,#REF!,5,FALSE)=0,"б/р",VLOOKUP($B10,#REF!,5,FALSE)))</f>
        <v> </v>
      </c>
      <c r="F10" s="41" t="str">
        <f>IF(ISERROR(INT(VLOOKUP($B10,#REF!,11,FALSE)))=TRUE," ",INT(VLOOKUP($B10,#REF!,11,FALSE)))</f>
        <v> </v>
      </c>
      <c r="G10" s="23" t="str">
        <f>IF(ISERROR(VLOOKUP($B10,#REF!,10,FALSE))=TRUE," ",VLOOKUP($B10,#REF!,10,FALSE))</f>
        <v> </v>
      </c>
      <c r="H10" s="61" t="str">
        <f>IF(ISERROR(IF(VLOOKUP(B10,#REF!,11,FALSE)&lt;$L$7,"доп","Л/П"))=TRUE," ",IF(VLOOKUP(B10,#REF!,11,FALSE)&lt;$L$7,"доп","Л/П"))</f>
        <v> </v>
      </c>
      <c r="I10" s="75" t="s">
        <v>59</v>
      </c>
      <c r="J10"/>
      <c r="K10" s="6"/>
      <c r="L10" s="6"/>
      <c r="M10" s="6"/>
      <c r="N10" s="6"/>
      <c r="O10" s="15"/>
      <c r="P10" s="6">
        <f>SUM(I10:O10)</f>
        <v>0</v>
      </c>
      <c r="Q10" s="6"/>
      <c r="R10" s="6">
        <f aca="true" t="shared" si="0" ref="R10:R29">SUM(P10*1000/SUM($E$7*$H$7))</f>
        <v>0</v>
      </c>
      <c r="S10" s="6">
        <v>0</v>
      </c>
      <c r="U10" s="18"/>
    </row>
    <row r="11" spans="1:19" ht="15">
      <c r="A11" s="6">
        <v>2</v>
      </c>
      <c r="B11" s="23" t="str">
        <f>IF(ISERROR(VLOOKUP($A11,#REF!,5,FALSE))=TRUE," ",VLOOKUP($A11,#REF!,5,FALSE))</f>
        <v> </v>
      </c>
      <c r="C11" s="23" t="str">
        <f>IF(ISERROR(VLOOKUP($B11,#REF!,7,FALSE))=TRUE," ",VLOOKUP($B11,#REF!,7,FALSE))</f>
        <v> </v>
      </c>
      <c r="D11" s="23" t="str">
        <f>IF(ISERROR(VLOOKUP($B11,#REF!,6,FALSE))=TRUE," ",VLOOKUP($B11,#REF!,6,FALSE))</f>
        <v> </v>
      </c>
      <c r="E11" s="41" t="str">
        <f>IF(ISERROR(VLOOKUP($B11,#REF!,5,FALSE))=TRUE," ",IF(VLOOKUP($B11,#REF!,5,FALSE)=0,"б/р",VLOOKUP($B11,#REF!,5,FALSE)))</f>
        <v> </v>
      </c>
      <c r="F11" s="41" t="str">
        <f>IF(ISERROR(INT(VLOOKUP($B11,#REF!,11,FALSE)))=TRUE," ",INT(VLOOKUP($B11,#REF!,11,FALSE)))</f>
        <v> </v>
      </c>
      <c r="G11" s="23" t="str">
        <f>IF(ISERROR(VLOOKUP($B11,#REF!,10,FALSE))=TRUE," ",VLOOKUP($B11,#REF!,10,FALSE))</f>
        <v> </v>
      </c>
      <c r="H11" s="61" t="str">
        <f>IF(ISERROR(IF(VLOOKUP(B11,#REF!,11,FALSE)&lt;$L$7,"доп","Л/П"))=TRUE," ",IF(VLOOKUP(B11,#REF!,11,FALSE)&lt;$L$7,"доп","Л/П"))</f>
        <v> </v>
      </c>
      <c r="I11" s="14"/>
      <c r="J11" s="6"/>
      <c r="K11" s="6"/>
      <c r="L11" s="6"/>
      <c r="M11" s="6"/>
      <c r="N11" s="6"/>
      <c r="O11" s="15"/>
      <c r="P11" s="6">
        <f aca="true" t="shared" si="1" ref="P11:P26">SUM(I11:O11)</f>
        <v>0</v>
      </c>
      <c r="Q11" s="6"/>
      <c r="R11" s="6">
        <f t="shared" si="0"/>
        <v>0</v>
      </c>
      <c r="S11" s="6">
        <v>0</v>
      </c>
    </row>
    <row r="12" spans="1:19" ht="15">
      <c r="A12" s="6">
        <v>3</v>
      </c>
      <c r="B12" s="23" t="str">
        <f>IF(ISERROR(VLOOKUP($A12,#REF!,5,FALSE))=TRUE," ",VLOOKUP($A12,#REF!,5,FALSE))</f>
        <v> </v>
      </c>
      <c r="C12" s="23" t="str">
        <f>IF(ISERROR(VLOOKUP($B12,#REF!,7,FALSE))=TRUE," ",VLOOKUP($B12,#REF!,7,FALSE))</f>
        <v> </v>
      </c>
      <c r="D12" s="23" t="str">
        <f>IF(ISERROR(VLOOKUP($B12,#REF!,6,FALSE))=TRUE," ",VLOOKUP($B12,#REF!,6,FALSE))</f>
        <v> </v>
      </c>
      <c r="E12" s="41" t="str">
        <f>IF(ISERROR(VLOOKUP($B12,#REF!,5,FALSE))=TRUE," ",IF(VLOOKUP($B12,#REF!,5,FALSE)=0,"б/р",VLOOKUP($B12,#REF!,5,FALSE)))</f>
        <v> </v>
      </c>
      <c r="F12" s="41" t="str">
        <f>IF(ISERROR(INT(VLOOKUP($B12,#REF!,11,FALSE)))=TRUE," ",INT(VLOOKUP($B12,#REF!,11,FALSE)))</f>
        <v> </v>
      </c>
      <c r="G12" s="23" t="str">
        <f>IF(ISERROR(VLOOKUP($B12,#REF!,10,FALSE))=TRUE," ",VLOOKUP($B12,#REF!,10,FALSE))</f>
        <v> </v>
      </c>
      <c r="H12" s="61" t="str">
        <f>IF(ISERROR(IF(VLOOKUP(B12,#REF!,11,FALSE)&lt;$L$7,"доп","Л/П"))=TRUE," ",IF(VLOOKUP(B12,#REF!,11,FALSE)&lt;$L$7,"доп","Л/П"))</f>
        <v> </v>
      </c>
      <c r="I12" s="14"/>
      <c r="J12" s="6"/>
      <c r="K12" s="6"/>
      <c r="L12" s="6"/>
      <c r="M12" s="6"/>
      <c r="N12" s="6"/>
      <c r="O12" s="15"/>
      <c r="P12" s="6">
        <f t="shared" si="1"/>
        <v>0</v>
      </c>
      <c r="Q12" s="6"/>
      <c r="R12" s="6">
        <f t="shared" si="0"/>
        <v>0</v>
      </c>
      <c r="S12" s="6">
        <v>0</v>
      </c>
    </row>
    <row r="13" spans="1:19" ht="15">
      <c r="A13" s="6">
        <v>4</v>
      </c>
      <c r="B13" s="23" t="str">
        <f>IF(ISERROR(VLOOKUP($A13,#REF!,5,FALSE))=TRUE," ",VLOOKUP($A13,#REF!,5,FALSE))</f>
        <v> </v>
      </c>
      <c r="C13" s="23" t="str">
        <f>IF(ISERROR(VLOOKUP($B13,#REF!,7,FALSE))=TRUE," ",VLOOKUP($B13,#REF!,7,FALSE))</f>
        <v> </v>
      </c>
      <c r="D13" s="23" t="str">
        <f>IF(ISERROR(VLOOKUP($B13,#REF!,6,FALSE))=TRUE," ",VLOOKUP($B13,#REF!,6,FALSE))</f>
        <v> </v>
      </c>
      <c r="E13" s="41" t="str">
        <f>IF(ISERROR(VLOOKUP($B13,#REF!,5,FALSE))=TRUE," ",IF(VLOOKUP($B13,#REF!,5,FALSE)=0,"б/р",VLOOKUP($B13,#REF!,5,FALSE)))</f>
        <v> </v>
      </c>
      <c r="F13" s="41" t="str">
        <f>IF(ISERROR(INT(VLOOKUP($B13,#REF!,11,FALSE)))=TRUE," ",INT(VLOOKUP($B13,#REF!,11,FALSE)))</f>
        <v> </v>
      </c>
      <c r="G13" s="23" t="str">
        <f>IF(ISERROR(VLOOKUP($B13,#REF!,10,FALSE))=TRUE," ",VLOOKUP($B13,#REF!,10,FALSE))</f>
        <v> </v>
      </c>
      <c r="H13" s="61" t="str">
        <f>IF(ISERROR(IF(VLOOKUP(B13,#REF!,11,FALSE)&lt;$L$7,"доп","Л/П"))=TRUE," ",IF(VLOOKUP(B13,#REF!,11,FALSE)&lt;$L$7,"доп","Л/П"))</f>
        <v> </v>
      </c>
      <c r="I13" s="14"/>
      <c r="J13" s="6"/>
      <c r="K13" s="6"/>
      <c r="L13" s="6"/>
      <c r="M13" s="6"/>
      <c r="N13" s="6"/>
      <c r="O13" s="15"/>
      <c r="P13" s="6">
        <f t="shared" si="1"/>
        <v>0</v>
      </c>
      <c r="Q13" s="6"/>
      <c r="R13" s="6">
        <f t="shared" si="0"/>
        <v>0</v>
      </c>
      <c r="S13" s="6">
        <v>0</v>
      </c>
    </row>
    <row r="14" spans="1:19" ht="15">
      <c r="A14" s="6">
        <v>5</v>
      </c>
      <c r="B14" s="23" t="str">
        <f>IF(ISERROR(VLOOKUP($A14,#REF!,5,FALSE))=TRUE," ",VLOOKUP($A14,#REF!,5,FALSE))</f>
        <v> </v>
      </c>
      <c r="C14" s="23" t="str">
        <f>IF(ISERROR(VLOOKUP($B14,#REF!,7,FALSE))=TRUE," ",VLOOKUP($B14,#REF!,7,FALSE))</f>
        <v> </v>
      </c>
      <c r="D14" s="23" t="str">
        <f>IF(ISERROR(VLOOKUP($B14,#REF!,6,FALSE))=TRUE," ",VLOOKUP($B14,#REF!,6,FALSE))</f>
        <v> </v>
      </c>
      <c r="E14" s="41" t="str">
        <f>IF(ISERROR(VLOOKUP($B14,#REF!,5,FALSE))=TRUE," ",IF(VLOOKUP($B14,#REF!,5,FALSE)=0,"б/р",VLOOKUP($B14,#REF!,5,FALSE)))</f>
        <v> </v>
      </c>
      <c r="F14" s="41" t="str">
        <f>IF(ISERROR(INT(VLOOKUP($B14,#REF!,11,FALSE)))=TRUE," ",INT(VLOOKUP($B14,#REF!,11,FALSE)))</f>
        <v> </v>
      </c>
      <c r="G14" s="23" t="str">
        <f>IF(ISERROR(VLOOKUP($B14,#REF!,10,FALSE))=TRUE," ",VLOOKUP($B14,#REF!,10,FALSE))</f>
        <v> </v>
      </c>
      <c r="H14" s="61" t="str">
        <f>IF(ISERROR(IF(VLOOKUP(B14,#REF!,11,FALSE)&lt;$L$7,"доп","Л/П"))=TRUE," ",IF(VLOOKUP(B14,#REF!,11,FALSE)&lt;$L$7,"доп","Л/П"))</f>
        <v> </v>
      </c>
      <c r="I14" s="14"/>
      <c r="J14" s="6"/>
      <c r="K14" s="6"/>
      <c r="L14" s="6"/>
      <c r="M14" s="6"/>
      <c r="N14" s="6"/>
      <c r="O14" s="15"/>
      <c r="P14" s="6">
        <f t="shared" si="1"/>
        <v>0</v>
      </c>
      <c r="Q14" s="6"/>
      <c r="R14" s="6">
        <f t="shared" si="0"/>
        <v>0</v>
      </c>
      <c r="S14" s="6">
        <v>0</v>
      </c>
    </row>
    <row r="15" spans="1:19" ht="15">
      <c r="A15" s="6">
        <v>6</v>
      </c>
      <c r="B15" s="23" t="str">
        <f>IF(ISERROR(VLOOKUP($A15,#REF!,5,FALSE))=TRUE," ",VLOOKUP($A15,#REF!,5,FALSE))</f>
        <v> </v>
      </c>
      <c r="C15" s="23" t="str">
        <f>IF(ISERROR(VLOOKUP($B15,#REF!,7,FALSE))=TRUE," ",VLOOKUP($B15,#REF!,7,FALSE))</f>
        <v> </v>
      </c>
      <c r="D15" s="23" t="str">
        <f>IF(ISERROR(VLOOKUP($B15,#REF!,6,FALSE))=TRUE," ",VLOOKUP($B15,#REF!,6,FALSE))</f>
        <v> </v>
      </c>
      <c r="E15" s="41" t="str">
        <f>IF(ISERROR(VLOOKUP($B15,#REF!,5,FALSE))=TRUE," ",IF(VLOOKUP($B15,#REF!,5,FALSE)=0,"б/р",VLOOKUP($B15,#REF!,5,FALSE)))</f>
        <v> </v>
      </c>
      <c r="F15" s="41" t="str">
        <f>IF(ISERROR(INT(VLOOKUP($B15,#REF!,11,FALSE)))=TRUE," ",INT(VLOOKUP($B15,#REF!,11,FALSE)))</f>
        <v> </v>
      </c>
      <c r="G15" s="23" t="str">
        <f>IF(ISERROR(VLOOKUP($B15,#REF!,10,FALSE))=TRUE," ",VLOOKUP($B15,#REF!,10,FALSE))</f>
        <v> </v>
      </c>
      <c r="H15" s="61" t="str">
        <f>IF(ISERROR(IF(VLOOKUP(B15,#REF!,11,FALSE)&lt;$L$7,"доп","Л/П"))=TRUE," ",IF(VLOOKUP(B15,#REF!,11,FALSE)&lt;$L$7,"доп","Л/П"))</f>
        <v> </v>
      </c>
      <c r="I15" s="14"/>
      <c r="J15" s="6"/>
      <c r="K15" s="6"/>
      <c r="L15" s="6"/>
      <c r="M15" s="6"/>
      <c r="N15" s="6"/>
      <c r="O15" s="15"/>
      <c r="P15" s="6">
        <f t="shared" si="1"/>
        <v>0</v>
      </c>
      <c r="Q15" s="6"/>
      <c r="R15" s="6">
        <f t="shared" si="0"/>
        <v>0</v>
      </c>
      <c r="S15" s="6">
        <v>0</v>
      </c>
    </row>
    <row r="16" spans="1:19" ht="15">
      <c r="A16" s="6">
        <v>7</v>
      </c>
      <c r="B16" s="23" t="str">
        <f>IF(ISERROR(VLOOKUP($A16,#REF!,5,FALSE))=TRUE," ",VLOOKUP($A16,#REF!,5,FALSE))</f>
        <v> </v>
      </c>
      <c r="C16" s="23" t="str">
        <f>IF(ISERROR(VLOOKUP($B16,#REF!,7,FALSE))=TRUE," ",VLOOKUP($B16,#REF!,7,FALSE))</f>
        <v> </v>
      </c>
      <c r="D16" s="23" t="str">
        <f>IF(ISERROR(VLOOKUP($B16,#REF!,6,FALSE))=TRUE," ",VLOOKUP($B16,#REF!,6,FALSE))</f>
        <v> </v>
      </c>
      <c r="E16" s="41" t="str">
        <f>IF(ISERROR(VLOOKUP($B16,#REF!,5,FALSE))=TRUE," ",IF(VLOOKUP($B16,#REF!,5,FALSE)=0,"б/р",VLOOKUP($B16,#REF!,5,FALSE)))</f>
        <v> </v>
      </c>
      <c r="F16" s="41" t="str">
        <f>IF(ISERROR(INT(VLOOKUP($B16,#REF!,11,FALSE)))=TRUE," ",INT(VLOOKUP($B16,#REF!,11,FALSE)))</f>
        <v> </v>
      </c>
      <c r="G16" s="23" t="str">
        <f>IF(ISERROR(VLOOKUP($B16,#REF!,10,FALSE))=TRUE," ",VLOOKUP($B16,#REF!,10,FALSE))</f>
        <v> </v>
      </c>
      <c r="H16" s="61" t="str">
        <f>IF(ISERROR(IF(VLOOKUP(B16,#REF!,11,FALSE)&lt;$L$7,"доп","Л/П"))=TRUE," ",IF(VLOOKUP(B16,#REF!,11,FALSE)&lt;$L$7,"доп","Л/П"))</f>
        <v> </v>
      </c>
      <c r="I16" s="14"/>
      <c r="J16" s="6"/>
      <c r="K16" s="6"/>
      <c r="L16" s="6"/>
      <c r="M16" s="6"/>
      <c r="N16" s="6"/>
      <c r="O16" s="15"/>
      <c r="P16" s="6">
        <f t="shared" si="1"/>
        <v>0</v>
      </c>
      <c r="Q16" s="6"/>
      <c r="R16" s="6">
        <f t="shared" si="0"/>
        <v>0</v>
      </c>
      <c r="S16" s="6">
        <v>0</v>
      </c>
    </row>
    <row r="17" spans="1:19" ht="15">
      <c r="A17" s="6">
        <v>8</v>
      </c>
      <c r="B17" s="23" t="str">
        <f>IF(ISERROR(VLOOKUP($A17,#REF!,5,FALSE))=TRUE," ",VLOOKUP($A17,#REF!,5,FALSE))</f>
        <v> </v>
      </c>
      <c r="C17" s="23" t="str">
        <f>IF(ISERROR(VLOOKUP($B17,#REF!,7,FALSE))=TRUE," ",VLOOKUP($B17,#REF!,7,FALSE))</f>
        <v> </v>
      </c>
      <c r="D17" s="23" t="str">
        <f>IF(ISERROR(VLOOKUP($B17,#REF!,6,FALSE))=TRUE," ",VLOOKUP($B17,#REF!,6,FALSE))</f>
        <v> </v>
      </c>
      <c r="E17" s="41" t="str">
        <f>IF(ISERROR(VLOOKUP($B17,#REF!,5,FALSE))=TRUE," ",IF(VLOOKUP($B17,#REF!,5,FALSE)=0,"б/р",VLOOKUP($B17,#REF!,5,FALSE)))</f>
        <v> </v>
      </c>
      <c r="F17" s="41" t="str">
        <f>IF(ISERROR(INT(VLOOKUP($B17,#REF!,11,FALSE)))=TRUE," ",INT(VLOOKUP($B17,#REF!,11,FALSE)))</f>
        <v> </v>
      </c>
      <c r="G17" s="23" t="str">
        <f>IF(ISERROR(VLOOKUP($B17,#REF!,10,FALSE))=TRUE," ",VLOOKUP($B17,#REF!,10,FALSE))</f>
        <v> </v>
      </c>
      <c r="H17" s="61" t="str">
        <f>IF(ISERROR(IF(VLOOKUP(B17,#REF!,11,FALSE)&lt;$L$7,"доп","Л/П"))=TRUE," ",IF(VLOOKUP(B17,#REF!,11,FALSE)&lt;$L$7,"доп","Л/П"))</f>
        <v> </v>
      </c>
      <c r="I17" s="14"/>
      <c r="J17" s="6"/>
      <c r="K17" s="6"/>
      <c r="L17" s="6"/>
      <c r="M17" s="6"/>
      <c r="N17" s="6"/>
      <c r="O17" s="15"/>
      <c r="P17" s="6">
        <f t="shared" si="1"/>
        <v>0</v>
      </c>
      <c r="Q17" s="6"/>
      <c r="R17" s="6">
        <f t="shared" si="0"/>
        <v>0</v>
      </c>
      <c r="S17" s="6">
        <v>0</v>
      </c>
    </row>
    <row r="18" spans="1:19" ht="15">
      <c r="A18" s="6">
        <v>9</v>
      </c>
      <c r="B18" s="23" t="str">
        <f>IF(ISERROR(VLOOKUP($A18,#REF!,5,FALSE))=TRUE," ",VLOOKUP($A18,#REF!,5,FALSE))</f>
        <v> </v>
      </c>
      <c r="C18" s="23" t="str">
        <f>IF(ISERROR(VLOOKUP($B18,#REF!,7,FALSE))=TRUE," ",VLOOKUP($B18,#REF!,7,FALSE))</f>
        <v> </v>
      </c>
      <c r="D18" s="23" t="str">
        <f>IF(ISERROR(VLOOKUP($B18,#REF!,6,FALSE))=TRUE," ",VLOOKUP($B18,#REF!,6,FALSE))</f>
        <v> </v>
      </c>
      <c r="E18" s="41" t="str">
        <f>IF(ISERROR(VLOOKUP($B18,#REF!,5,FALSE))=TRUE," ",IF(VLOOKUP($B18,#REF!,5,FALSE)=0,"б/р",VLOOKUP($B18,#REF!,5,FALSE)))</f>
        <v> </v>
      </c>
      <c r="F18" s="41" t="str">
        <f>IF(ISERROR(INT(VLOOKUP($B18,#REF!,11,FALSE)))=TRUE," ",INT(VLOOKUP($B18,#REF!,11,FALSE)))</f>
        <v> </v>
      </c>
      <c r="G18" s="23" t="str">
        <f>IF(ISERROR(VLOOKUP($B18,#REF!,10,FALSE))=TRUE," ",VLOOKUP($B18,#REF!,10,FALSE))</f>
        <v> </v>
      </c>
      <c r="H18" s="61" t="str">
        <f>IF(ISERROR(IF(VLOOKUP(B18,#REF!,11,FALSE)&lt;$L$7,"доп","Л/П"))=TRUE," ",IF(VLOOKUP(B18,#REF!,11,FALSE)&lt;$L$7,"доп","Л/П"))</f>
        <v> </v>
      </c>
      <c r="I18" s="14"/>
      <c r="J18" s="6"/>
      <c r="K18" s="6"/>
      <c r="L18" s="6"/>
      <c r="M18" s="6"/>
      <c r="N18" s="6"/>
      <c r="O18" s="15"/>
      <c r="P18" s="6">
        <f t="shared" si="1"/>
        <v>0</v>
      </c>
      <c r="Q18" s="6"/>
      <c r="R18" s="6">
        <f t="shared" si="0"/>
        <v>0</v>
      </c>
      <c r="S18" s="6">
        <v>0</v>
      </c>
    </row>
    <row r="19" spans="1:19" ht="15">
      <c r="A19" s="6">
        <v>10</v>
      </c>
      <c r="B19" s="23" t="str">
        <f>IF(ISERROR(VLOOKUP($A19,#REF!,5,FALSE))=TRUE," ",VLOOKUP($A19,#REF!,5,FALSE))</f>
        <v> </v>
      </c>
      <c r="C19" s="23" t="str">
        <f>IF(ISERROR(VLOOKUP($B19,#REF!,7,FALSE))=TRUE," ",VLOOKUP($B19,#REF!,7,FALSE))</f>
        <v> </v>
      </c>
      <c r="D19" s="23" t="str">
        <f>IF(ISERROR(VLOOKUP($B19,#REF!,6,FALSE))=TRUE," ",VLOOKUP($B19,#REF!,6,FALSE))</f>
        <v> </v>
      </c>
      <c r="E19" s="41" t="str">
        <f>IF(ISERROR(VLOOKUP($B19,#REF!,5,FALSE))=TRUE," ",IF(VLOOKUP($B19,#REF!,5,FALSE)=0,"б/р",VLOOKUP($B19,#REF!,5,FALSE)))</f>
        <v> </v>
      </c>
      <c r="F19" s="41" t="str">
        <f>IF(ISERROR(INT(VLOOKUP($B19,#REF!,11,FALSE)))=TRUE," ",INT(VLOOKUP($B19,#REF!,11,FALSE)))</f>
        <v> </v>
      </c>
      <c r="G19" s="23" t="str">
        <f>IF(ISERROR(VLOOKUP($B19,#REF!,10,FALSE))=TRUE," ",VLOOKUP($B19,#REF!,10,FALSE))</f>
        <v> </v>
      </c>
      <c r="H19" s="61" t="str">
        <f>IF(ISERROR(IF(VLOOKUP(B19,#REF!,11,FALSE)&lt;$L$7,"доп","Л/П"))=TRUE," ",IF(VLOOKUP(B19,#REF!,11,FALSE)&lt;$L$7,"доп","Л/П"))</f>
        <v> </v>
      </c>
      <c r="I19" s="14"/>
      <c r="J19" s="6"/>
      <c r="K19" s="6"/>
      <c r="L19" s="6"/>
      <c r="M19" s="6"/>
      <c r="N19" s="6"/>
      <c r="O19" s="15"/>
      <c r="P19" s="6">
        <f t="shared" si="1"/>
        <v>0</v>
      </c>
      <c r="Q19" s="6"/>
      <c r="R19" s="6">
        <f t="shared" si="0"/>
        <v>0</v>
      </c>
      <c r="S19" s="6">
        <v>0</v>
      </c>
    </row>
    <row r="20" spans="1:19" ht="15">
      <c r="A20" s="6">
        <v>11</v>
      </c>
      <c r="B20" s="23" t="str">
        <f>IF(ISERROR(VLOOKUP($A20,#REF!,5,FALSE))=TRUE," ",VLOOKUP($A20,#REF!,5,FALSE))</f>
        <v> </v>
      </c>
      <c r="C20" s="23" t="str">
        <f>IF(ISERROR(VLOOKUP($B20,#REF!,7,FALSE))=TRUE," ",VLOOKUP($B20,#REF!,7,FALSE))</f>
        <v> </v>
      </c>
      <c r="D20" s="23" t="str">
        <f>IF(ISERROR(VLOOKUP($B20,#REF!,6,FALSE))=TRUE," ",VLOOKUP($B20,#REF!,6,FALSE))</f>
        <v> </v>
      </c>
      <c r="E20" s="41" t="str">
        <f>IF(ISERROR(VLOOKUP($B20,#REF!,5,FALSE))=TRUE," ",IF(VLOOKUP($B20,#REF!,5,FALSE)=0,"б/р",VLOOKUP($B20,#REF!,5,FALSE)))</f>
        <v> </v>
      </c>
      <c r="F20" s="41" t="str">
        <f>IF(ISERROR(INT(VLOOKUP($B20,#REF!,11,FALSE)))=TRUE," ",INT(VLOOKUP($B20,#REF!,11,FALSE)))</f>
        <v> </v>
      </c>
      <c r="G20" s="23" t="str">
        <f>IF(ISERROR(VLOOKUP($B20,#REF!,10,FALSE))=TRUE," ",VLOOKUP($B20,#REF!,10,FALSE))</f>
        <v> </v>
      </c>
      <c r="H20" s="61" t="str">
        <f>IF(ISERROR(IF(VLOOKUP(B20,#REF!,11,FALSE)&lt;$L$7,"доп","Л/П"))=TRUE," ",IF(VLOOKUP(B20,#REF!,11,FALSE)&lt;$L$7,"доп","Л/П"))</f>
        <v> </v>
      </c>
      <c r="I20" s="14"/>
      <c r="J20" s="6"/>
      <c r="K20" s="6"/>
      <c r="L20" s="6"/>
      <c r="M20" s="6"/>
      <c r="N20" s="6"/>
      <c r="O20" s="15"/>
      <c r="P20" s="6">
        <f t="shared" si="1"/>
        <v>0</v>
      </c>
      <c r="Q20" s="6"/>
      <c r="R20" s="6">
        <f t="shared" si="0"/>
        <v>0</v>
      </c>
      <c r="S20" s="6">
        <v>0</v>
      </c>
    </row>
    <row r="21" spans="1:19" ht="15">
      <c r="A21" s="6">
        <v>12</v>
      </c>
      <c r="B21" s="23" t="str">
        <f>IF(ISERROR(VLOOKUP($A21,#REF!,5,FALSE))=TRUE," ",VLOOKUP($A21,#REF!,5,FALSE))</f>
        <v> </v>
      </c>
      <c r="C21" s="23" t="str">
        <f>IF(ISERROR(VLOOKUP($B21,#REF!,7,FALSE))=TRUE," ",VLOOKUP($B21,#REF!,7,FALSE))</f>
        <v> </v>
      </c>
      <c r="D21" s="23" t="str">
        <f>IF(ISERROR(VLOOKUP($B21,#REF!,6,FALSE))=TRUE," ",VLOOKUP($B21,#REF!,6,FALSE))</f>
        <v> </v>
      </c>
      <c r="E21" s="41" t="str">
        <f>IF(ISERROR(VLOOKUP($B21,#REF!,5,FALSE))=TRUE," ",IF(VLOOKUP($B21,#REF!,5,FALSE)=0,"б/р",VLOOKUP($B21,#REF!,5,FALSE)))</f>
        <v> </v>
      </c>
      <c r="F21" s="41" t="str">
        <f>IF(ISERROR(INT(VLOOKUP($B21,#REF!,11,FALSE)))=TRUE," ",INT(VLOOKUP($B21,#REF!,11,FALSE)))</f>
        <v> </v>
      </c>
      <c r="G21" s="23" t="str">
        <f>IF(ISERROR(VLOOKUP($B21,#REF!,10,FALSE))=TRUE," ",VLOOKUP($B21,#REF!,10,FALSE))</f>
        <v> </v>
      </c>
      <c r="H21" s="61" t="str">
        <f>IF(ISERROR(IF(VLOOKUP(B21,#REF!,11,FALSE)&lt;$L$7,"доп","Л/П"))=TRUE," ",IF(VLOOKUP(B21,#REF!,11,FALSE)&lt;$L$7,"доп","Л/П"))</f>
        <v> </v>
      </c>
      <c r="I21" s="14"/>
      <c r="J21" s="6"/>
      <c r="K21" s="6"/>
      <c r="L21" s="6"/>
      <c r="M21" s="6"/>
      <c r="N21" s="6"/>
      <c r="O21" s="15"/>
      <c r="P21" s="6">
        <f t="shared" si="1"/>
        <v>0</v>
      </c>
      <c r="Q21" s="6"/>
      <c r="R21" s="6">
        <f t="shared" si="0"/>
        <v>0</v>
      </c>
      <c r="S21" s="6">
        <v>0</v>
      </c>
    </row>
    <row r="22" spans="1:19" ht="15">
      <c r="A22" s="6">
        <v>13</v>
      </c>
      <c r="B22" s="23" t="str">
        <f>IF(ISERROR(VLOOKUP($A22,#REF!,5,FALSE))=TRUE," ",VLOOKUP($A22,#REF!,5,FALSE))</f>
        <v> </v>
      </c>
      <c r="C22" s="23" t="str">
        <f>IF(ISERROR(VLOOKUP($B22,#REF!,7,FALSE))=TRUE," ",VLOOKUP($B22,#REF!,7,FALSE))</f>
        <v> </v>
      </c>
      <c r="D22" s="23" t="str">
        <f>IF(ISERROR(VLOOKUP($B22,#REF!,6,FALSE))=TRUE," ",VLOOKUP($B22,#REF!,6,FALSE))</f>
        <v> </v>
      </c>
      <c r="E22" s="41" t="str">
        <f>IF(ISERROR(VLOOKUP($B22,#REF!,5,FALSE))=TRUE," ",IF(VLOOKUP($B22,#REF!,5,FALSE)=0,"б/р",VLOOKUP($B22,#REF!,5,FALSE)))</f>
        <v> </v>
      </c>
      <c r="F22" s="41" t="str">
        <f>IF(ISERROR(INT(VLOOKUP($B22,#REF!,11,FALSE)))=TRUE," ",INT(VLOOKUP($B22,#REF!,11,FALSE)))</f>
        <v> </v>
      </c>
      <c r="G22" s="23" t="str">
        <f>IF(ISERROR(VLOOKUP($B22,#REF!,10,FALSE))=TRUE," ",VLOOKUP($B22,#REF!,10,FALSE))</f>
        <v> </v>
      </c>
      <c r="H22" s="61" t="str">
        <f>IF(ISERROR(IF(VLOOKUP(B22,#REF!,11,FALSE)&lt;$L$7,"доп","Л/П"))=TRUE," ",IF(VLOOKUP(B22,#REF!,11,FALSE)&lt;$L$7,"доп","Л/П"))</f>
        <v> </v>
      </c>
      <c r="I22" s="14"/>
      <c r="J22" s="6"/>
      <c r="K22" s="6"/>
      <c r="L22" s="6"/>
      <c r="M22" s="6"/>
      <c r="N22" s="6"/>
      <c r="O22" s="15"/>
      <c r="P22" s="6">
        <f t="shared" si="1"/>
        <v>0</v>
      </c>
      <c r="Q22" s="6"/>
      <c r="R22" s="6">
        <f t="shared" si="0"/>
        <v>0</v>
      </c>
      <c r="S22" s="6">
        <v>0</v>
      </c>
    </row>
    <row r="23" spans="1:19" ht="15">
      <c r="A23" s="6">
        <v>14</v>
      </c>
      <c r="B23" s="23" t="str">
        <f>IF(ISERROR(VLOOKUP($A23,#REF!,5,FALSE))=TRUE," ",VLOOKUP($A23,#REF!,5,FALSE))</f>
        <v> </v>
      </c>
      <c r="C23" s="23" t="str">
        <f>IF(ISERROR(VLOOKUP($B23,#REF!,7,FALSE))=TRUE," ",VLOOKUP($B23,#REF!,7,FALSE))</f>
        <v> </v>
      </c>
      <c r="D23" s="23" t="str">
        <f>IF(ISERROR(VLOOKUP($B23,#REF!,6,FALSE))=TRUE," ",VLOOKUP($B23,#REF!,6,FALSE))</f>
        <v> </v>
      </c>
      <c r="E23" s="41" t="str">
        <f>IF(ISERROR(VLOOKUP($B23,#REF!,5,FALSE))=TRUE," ",IF(VLOOKUP($B23,#REF!,5,FALSE)=0,"б/р",VLOOKUP($B23,#REF!,5,FALSE)))</f>
        <v> </v>
      </c>
      <c r="F23" s="41" t="str">
        <f>IF(ISERROR(INT(VLOOKUP($B23,#REF!,11,FALSE)))=TRUE," ",INT(VLOOKUP($B23,#REF!,11,FALSE)))</f>
        <v> </v>
      </c>
      <c r="G23" s="23" t="str">
        <f>IF(ISERROR(VLOOKUP($B23,#REF!,10,FALSE))=TRUE," ",VLOOKUP($B23,#REF!,10,FALSE))</f>
        <v> </v>
      </c>
      <c r="H23" s="61" t="str">
        <f>IF(ISERROR(IF(VLOOKUP(B23,#REF!,11,FALSE)&lt;$L$7,"доп","Л/П"))=TRUE," ",IF(VLOOKUP(B23,#REF!,11,FALSE)&lt;$L$7,"доп","Л/П"))</f>
        <v> </v>
      </c>
      <c r="I23" s="14"/>
      <c r="J23" s="6"/>
      <c r="K23" s="6"/>
      <c r="L23" s="6"/>
      <c r="M23" s="6"/>
      <c r="N23" s="6"/>
      <c r="O23" s="15"/>
      <c r="P23" s="6">
        <f t="shared" si="1"/>
        <v>0</v>
      </c>
      <c r="Q23" s="6"/>
      <c r="R23" s="6">
        <f t="shared" si="0"/>
        <v>0</v>
      </c>
      <c r="S23" s="6">
        <v>0</v>
      </c>
    </row>
    <row r="24" spans="1:19" ht="15">
      <c r="A24" s="6">
        <v>15</v>
      </c>
      <c r="B24" s="23" t="str">
        <f>IF(ISERROR(VLOOKUP($A24,#REF!,5,FALSE))=TRUE," ",VLOOKUP($A24,#REF!,5,FALSE))</f>
        <v> </v>
      </c>
      <c r="C24" s="23" t="str">
        <f>IF(ISERROR(VLOOKUP($B24,#REF!,7,FALSE))=TRUE," ",VLOOKUP($B24,#REF!,7,FALSE))</f>
        <v> </v>
      </c>
      <c r="D24" s="23" t="str">
        <f>IF(ISERROR(VLOOKUP($B24,#REF!,6,FALSE))=TRUE," ",VLOOKUP($B24,#REF!,6,FALSE))</f>
        <v> </v>
      </c>
      <c r="E24" s="41" t="str">
        <f>IF(ISERROR(VLOOKUP($B24,#REF!,5,FALSE))=TRUE," ",IF(VLOOKUP($B24,#REF!,5,FALSE)=0,"б/р",VLOOKUP($B24,#REF!,5,FALSE)))</f>
        <v> </v>
      </c>
      <c r="F24" s="41" t="str">
        <f>IF(ISERROR(INT(VLOOKUP($B24,#REF!,11,FALSE)))=TRUE," ",INT(VLOOKUP($B24,#REF!,11,FALSE)))</f>
        <v> </v>
      </c>
      <c r="G24" s="23" t="str">
        <f>IF(ISERROR(VLOOKUP($B24,#REF!,10,FALSE))=TRUE," ",VLOOKUP($B24,#REF!,10,FALSE))</f>
        <v> </v>
      </c>
      <c r="H24" s="61" t="str">
        <f>IF(ISERROR(IF(VLOOKUP(B24,#REF!,11,FALSE)&lt;$L$7,"доп","Л/П"))=TRUE," ",IF(VLOOKUP(B24,#REF!,11,FALSE)&lt;$L$7,"доп","Л/П"))</f>
        <v> </v>
      </c>
      <c r="I24" s="14"/>
      <c r="J24" s="6"/>
      <c r="K24" s="6"/>
      <c r="L24" s="6"/>
      <c r="M24" s="6"/>
      <c r="N24" s="6"/>
      <c r="O24" s="15"/>
      <c r="P24" s="6">
        <f t="shared" si="1"/>
        <v>0</v>
      </c>
      <c r="Q24" s="6"/>
      <c r="R24" s="6">
        <f t="shared" si="0"/>
        <v>0</v>
      </c>
      <c r="S24" s="6">
        <v>0</v>
      </c>
    </row>
    <row r="25" spans="1:19" ht="15">
      <c r="A25" s="6">
        <v>16</v>
      </c>
      <c r="B25" s="23" t="str">
        <f>IF(ISERROR(VLOOKUP($A25,#REF!,5,FALSE))=TRUE," ",VLOOKUP($A25,#REF!,5,FALSE))</f>
        <v> </v>
      </c>
      <c r="C25" s="23" t="str">
        <f>IF(ISERROR(VLOOKUP($B25,#REF!,7,FALSE))=TRUE," ",VLOOKUP($B25,#REF!,7,FALSE))</f>
        <v> </v>
      </c>
      <c r="D25" s="23" t="str">
        <f>IF(ISERROR(VLOOKUP($B25,#REF!,6,FALSE))=TRUE," ",VLOOKUP($B25,#REF!,6,FALSE))</f>
        <v> </v>
      </c>
      <c r="E25" s="41" t="str">
        <f>IF(ISERROR(VLOOKUP($B25,#REF!,5,FALSE))=TRUE," ",IF(VLOOKUP($B25,#REF!,5,FALSE)=0,"б/р",VLOOKUP($B25,#REF!,5,FALSE)))</f>
        <v> </v>
      </c>
      <c r="F25" s="41" t="str">
        <f>IF(ISERROR(INT(VLOOKUP($B25,#REF!,11,FALSE)))=TRUE," ",INT(VLOOKUP($B25,#REF!,11,FALSE)))</f>
        <v> </v>
      </c>
      <c r="G25" s="23" t="str">
        <f>IF(ISERROR(VLOOKUP($B25,#REF!,10,FALSE))=TRUE," ",VLOOKUP($B25,#REF!,10,FALSE))</f>
        <v> </v>
      </c>
      <c r="H25" s="61" t="str">
        <f>IF(ISERROR(IF(VLOOKUP(B25,#REF!,11,FALSE)&lt;$L$7,"доп","Л/П"))=TRUE," ",IF(VLOOKUP(B25,#REF!,11,FALSE)&lt;$L$7,"доп","Л/П"))</f>
        <v> </v>
      </c>
      <c r="I25" s="14"/>
      <c r="J25" s="6"/>
      <c r="K25" s="6"/>
      <c r="L25" s="6"/>
      <c r="M25" s="6"/>
      <c r="N25" s="6"/>
      <c r="O25" s="15"/>
      <c r="P25" s="6">
        <f t="shared" si="1"/>
        <v>0</v>
      </c>
      <c r="Q25" s="6"/>
      <c r="R25" s="6">
        <f t="shared" si="0"/>
        <v>0</v>
      </c>
      <c r="S25" s="6">
        <v>0</v>
      </c>
    </row>
    <row r="26" spans="1:19" ht="15">
      <c r="A26" s="6">
        <v>17</v>
      </c>
      <c r="B26" s="23" t="str">
        <f>IF(ISERROR(VLOOKUP($A26,#REF!,5,FALSE))=TRUE," ",VLOOKUP($A26,#REF!,5,FALSE))</f>
        <v> </v>
      </c>
      <c r="C26" s="23" t="str">
        <f>IF(ISERROR(VLOOKUP($B26,#REF!,7,FALSE))=TRUE," ",VLOOKUP($B26,#REF!,7,FALSE))</f>
        <v> </v>
      </c>
      <c r="D26" s="23" t="str">
        <f>IF(ISERROR(VLOOKUP($B26,#REF!,6,FALSE))=TRUE," ",VLOOKUP($B26,#REF!,6,FALSE))</f>
        <v> </v>
      </c>
      <c r="E26" s="41" t="str">
        <f>IF(ISERROR(VLOOKUP($B26,#REF!,5,FALSE))=TRUE," ",IF(VLOOKUP($B26,#REF!,5,FALSE)=0,"б/р",VLOOKUP($B26,#REF!,5,FALSE)))</f>
        <v> </v>
      </c>
      <c r="F26" s="41" t="str">
        <f>IF(ISERROR(INT(VLOOKUP($B26,#REF!,11,FALSE)))=TRUE," ",INT(VLOOKUP($B26,#REF!,11,FALSE)))</f>
        <v> </v>
      </c>
      <c r="G26" s="23" t="str">
        <f>IF(ISERROR(VLOOKUP($B26,#REF!,10,FALSE))=TRUE," ",VLOOKUP($B26,#REF!,10,FALSE))</f>
        <v> </v>
      </c>
      <c r="H26" s="61" t="str">
        <f>IF(ISERROR(IF(VLOOKUP(B26,#REF!,11,FALSE)&lt;$L$7,"доп","Л/П"))=TRUE," ",IF(VLOOKUP(B26,#REF!,11,FALSE)&lt;$L$7,"доп","Л/П"))</f>
        <v> </v>
      </c>
      <c r="I26" s="14"/>
      <c r="J26" s="6"/>
      <c r="K26" s="6"/>
      <c r="L26" s="6"/>
      <c r="M26" s="6"/>
      <c r="N26" s="6"/>
      <c r="O26" s="15"/>
      <c r="P26" s="6">
        <f t="shared" si="1"/>
        <v>0</v>
      </c>
      <c r="Q26" s="6"/>
      <c r="R26" s="6">
        <f t="shared" si="0"/>
        <v>0</v>
      </c>
      <c r="S26" s="6">
        <v>0</v>
      </c>
    </row>
    <row r="27" spans="1:19" ht="15">
      <c r="A27" s="6">
        <v>18</v>
      </c>
      <c r="B27" s="23" t="str">
        <f>IF(ISERROR(VLOOKUP($A27,#REF!,5,FALSE))=TRUE," ",VLOOKUP($A27,#REF!,5,FALSE))</f>
        <v> </v>
      </c>
      <c r="C27" s="23" t="str">
        <f>IF(ISERROR(VLOOKUP($B27,#REF!,7,FALSE))=TRUE," ",VLOOKUP($B27,#REF!,7,FALSE))</f>
        <v> </v>
      </c>
      <c r="D27" s="23" t="str">
        <f>IF(ISERROR(VLOOKUP($B27,#REF!,6,FALSE))=TRUE," ",VLOOKUP($B27,#REF!,6,FALSE))</f>
        <v> </v>
      </c>
      <c r="E27" s="41" t="str">
        <f>IF(ISERROR(VLOOKUP($B27,#REF!,5,FALSE))=TRUE," ",IF(VLOOKUP($B27,#REF!,5,FALSE)=0,"б/р",VLOOKUP($B27,#REF!,5,FALSE)))</f>
        <v> </v>
      </c>
      <c r="F27" s="41" t="str">
        <f>IF(ISERROR(INT(VLOOKUP($B27,#REF!,11,FALSE)))=TRUE," ",INT(VLOOKUP($B27,#REF!,11,FALSE)))</f>
        <v> </v>
      </c>
      <c r="G27" s="23" t="str">
        <f>IF(ISERROR(VLOOKUP($B27,#REF!,10,FALSE))=TRUE," ",VLOOKUP($B27,#REF!,10,FALSE))</f>
        <v> </v>
      </c>
      <c r="H27" s="61" t="str">
        <f>IF(ISERROR(IF(VLOOKUP(B27,#REF!,11,FALSE)&lt;$L$7,"доп","Л/П"))=TRUE," ",IF(VLOOKUP(B27,#REF!,11,FALSE)&lt;$L$7,"доп","Л/П"))</f>
        <v> </v>
      </c>
      <c r="I27" s="14"/>
      <c r="J27" s="6"/>
      <c r="K27" s="6"/>
      <c r="L27" s="6"/>
      <c r="M27" s="6"/>
      <c r="N27" s="6"/>
      <c r="O27" s="15"/>
      <c r="P27" s="6">
        <f>SUM(I27:O27)</f>
        <v>0</v>
      </c>
      <c r="Q27" s="6"/>
      <c r="R27" s="6">
        <f t="shared" si="0"/>
        <v>0</v>
      </c>
      <c r="S27" s="6">
        <v>0</v>
      </c>
    </row>
    <row r="28" spans="1:19" ht="15">
      <c r="A28" s="6">
        <v>19</v>
      </c>
      <c r="B28" s="23" t="str">
        <f>IF(ISERROR(VLOOKUP($A28,#REF!,5,FALSE))=TRUE," ",VLOOKUP($A28,#REF!,5,FALSE))</f>
        <v> </v>
      </c>
      <c r="C28" s="23" t="str">
        <f>IF(ISERROR(VLOOKUP($B28,#REF!,7,FALSE))=TRUE," ",VLOOKUP($B28,#REF!,7,FALSE))</f>
        <v> </v>
      </c>
      <c r="D28" s="23" t="str">
        <f>IF(ISERROR(VLOOKUP($B28,#REF!,6,FALSE))=TRUE," ",VLOOKUP($B28,#REF!,6,FALSE))</f>
        <v> </v>
      </c>
      <c r="E28" s="41" t="str">
        <f>IF(ISERROR(VLOOKUP($B28,#REF!,5,FALSE))=TRUE," ",IF(VLOOKUP($B28,#REF!,5,FALSE)=0,"б/р",VLOOKUP($B28,#REF!,5,FALSE)))</f>
        <v> </v>
      </c>
      <c r="F28" s="41" t="str">
        <f>IF(ISERROR(INT(VLOOKUP($B28,#REF!,11,FALSE)))=TRUE," ",INT(VLOOKUP($B28,#REF!,11,FALSE)))</f>
        <v> </v>
      </c>
      <c r="G28" s="23" t="str">
        <f>IF(ISERROR(VLOOKUP($B28,#REF!,10,FALSE))=TRUE," ",VLOOKUP($B28,#REF!,10,FALSE))</f>
        <v> </v>
      </c>
      <c r="H28" s="61" t="str">
        <f>IF(ISERROR(IF(VLOOKUP(B28,#REF!,11,FALSE)&lt;$L$7,"доп","Л/П"))=TRUE," ",IF(VLOOKUP(B28,#REF!,11,FALSE)&lt;$L$7,"доп","Л/П"))</f>
        <v> </v>
      </c>
      <c r="I28" s="14"/>
      <c r="J28" s="6"/>
      <c r="K28" s="6"/>
      <c r="L28" s="6"/>
      <c r="M28" s="6"/>
      <c r="N28" s="6"/>
      <c r="O28" s="15"/>
      <c r="P28" s="6">
        <f>SUM(I28:O28)</f>
        <v>0</v>
      </c>
      <c r="Q28" s="6"/>
      <c r="R28" s="6">
        <f t="shared" si="0"/>
        <v>0</v>
      </c>
      <c r="S28" s="6">
        <v>0</v>
      </c>
    </row>
    <row r="29" spans="1:19" ht="15.75" thickBot="1">
      <c r="A29" s="13">
        <v>20</v>
      </c>
      <c r="B29" s="24" t="str">
        <f>IF(ISERROR(VLOOKUP($A29,#REF!,5,FALSE))=TRUE," ",VLOOKUP($A29,#REF!,5,FALSE))</f>
        <v> </v>
      </c>
      <c r="C29" s="24" t="str">
        <f>IF(ISERROR(VLOOKUP($B29,#REF!,7,FALSE))=TRUE," ",VLOOKUP($B29,#REF!,7,FALSE))</f>
        <v> </v>
      </c>
      <c r="D29" s="24" t="str">
        <f>IF(ISERROR(VLOOKUP($B29,#REF!,6,FALSE))=TRUE," ",VLOOKUP($B29,#REF!,6,FALSE))</f>
        <v> </v>
      </c>
      <c r="E29" s="42" t="str">
        <f>IF(ISERROR(VLOOKUP($B29,#REF!,5,FALSE))=TRUE," ",IF(VLOOKUP($B29,#REF!,5,FALSE)=0,"б/р",VLOOKUP($B29,#REF!,5,FALSE)))</f>
        <v> </v>
      </c>
      <c r="F29" s="42" t="str">
        <f>IF(ISERROR(INT(VLOOKUP($B29,#REF!,11,FALSE)))=TRUE," ",INT(VLOOKUP($B29,#REF!,11,FALSE)))</f>
        <v> </v>
      </c>
      <c r="G29" s="24" t="str">
        <f>IF(ISERROR(VLOOKUP($B29,#REF!,10,FALSE))=TRUE," ",VLOOKUP($B29,#REF!,10,FALSE))</f>
        <v> </v>
      </c>
      <c r="H29" s="62" t="str">
        <f>IF(ISERROR(IF(VLOOKUP(B29,#REF!,11,FALSE)&lt;$L$7,"доп","Л/П"))=TRUE," ",IF(VLOOKUP(B29,#REF!,11,FALSE)&lt;$L$7,"доп","Л/П"))</f>
        <v> </v>
      </c>
      <c r="I29" s="16"/>
      <c r="J29" s="13"/>
      <c r="K29" s="13"/>
      <c r="L29" s="13"/>
      <c r="M29" s="13"/>
      <c r="N29" s="13"/>
      <c r="O29" s="17"/>
      <c r="P29" s="13">
        <f>SUM(I29:O29)</f>
        <v>0</v>
      </c>
      <c r="Q29" s="13"/>
      <c r="R29" s="13">
        <f t="shared" si="0"/>
        <v>0</v>
      </c>
      <c r="S29" s="13">
        <v>0</v>
      </c>
    </row>
    <row r="30" ht="13.5" thickTop="1"/>
    <row r="31" ht="12.75">
      <c r="B31" s="75" t="s">
        <v>59</v>
      </c>
    </row>
    <row r="32" spans="2:3" ht="12.75">
      <c r="B32" s="60" t="e">
        <f>'F1ABC-В1'!#REF!</f>
        <v>#REF!</v>
      </c>
      <c r="C32" t="e">
        <f>'F1ABC-В1'!#REF!</f>
        <v>#REF!</v>
      </c>
    </row>
    <row r="33" spans="2:3" ht="12.75">
      <c r="B33" s="60" t="e">
        <f>'F1ABC-В1'!#REF!</f>
        <v>#REF!</v>
      </c>
      <c r="C33" t="e">
        <f>'F1ABC-В1'!#REF!</f>
        <v>#REF!</v>
      </c>
    </row>
    <row r="34" spans="2:3" ht="12.75">
      <c r="B34" s="60" t="e">
        <f>'F1ABC-В1'!#REF!</f>
        <v>#REF!</v>
      </c>
      <c r="C34" t="e">
        <f>'F1ABC-В1'!#REF!</f>
        <v>#REF!</v>
      </c>
    </row>
    <row r="35" spans="2:3" ht="12.75">
      <c r="B35" s="60" t="e">
        <f>'F1ABC-В1'!#REF!</f>
        <v>#REF!</v>
      </c>
      <c r="C35" s="49" t="e">
        <f>'F1ABC-В1'!#REF!</f>
        <v>#REF!</v>
      </c>
    </row>
    <row r="36" spans="2:3" ht="12.75">
      <c r="B36" s="60" t="e">
        <f>'F1ABC-В1'!#REF!</f>
        <v>#REF!</v>
      </c>
      <c r="C36" s="50" t="e">
        <f>'F1ABC-В1'!#REF!</f>
        <v>#REF!</v>
      </c>
    </row>
    <row r="37" spans="2:3" ht="12.75">
      <c r="B37" s="60">
        <f>'F1ABC-В1'!B16</f>
        <v>0</v>
      </c>
      <c r="C37" s="51">
        <f>'F1ABC-В1'!C16</f>
        <v>0</v>
      </c>
    </row>
    <row r="38" spans="2:3" ht="12.75">
      <c r="B38" s="60">
        <f>'F1ABC-В1'!B17</f>
        <v>0</v>
      </c>
      <c r="C38">
        <f>'F1ABC-В1'!C17</f>
        <v>0</v>
      </c>
    </row>
    <row r="39" spans="2:3" ht="12.75">
      <c r="B39" s="60">
        <f>'F1ABC-В1'!B18</f>
        <v>0</v>
      </c>
      <c r="C39">
        <f>'F1ABC-В1'!C18</f>
        <v>0</v>
      </c>
    </row>
    <row r="40" spans="2:3" ht="12.75">
      <c r="B40" s="60">
        <f>'F1ABC-В1'!B19</f>
        <v>0</v>
      </c>
      <c r="C40">
        <f>'F1ABC-В1'!C19</f>
        <v>0</v>
      </c>
    </row>
    <row r="41" ht="12.75">
      <c r="B41" s="60"/>
    </row>
    <row r="42" ht="12.75">
      <c r="B42" s="60"/>
    </row>
    <row r="43" ht="12.75">
      <c r="B43" s="60"/>
    </row>
    <row r="44" ht="12.75">
      <c r="B44" s="60"/>
    </row>
    <row r="45" ht="12.75">
      <c r="B45" s="60"/>
    </row>
  </sheetData>
  <sheetProtection/>
  <mergeCells count="5">
    <mergeCell ref="B8:B9"/>
    <mergeCell ref="C8:C9"/>
    <mergeCell ref="G8:G9"/>
    <mergeCell ref="H8:H9"/>
    <mergeCell ref="F8:F9"/>
  </mergeCells>
  <printOptions/>
  <pageMargins left="0.5905511811023623" right="0.3937007874015748" top="0.7874015748031497" bottom="0.7874015748031497" header="0.5118110236220472" footer="0.5118110236220472"/>
  <pageSetup horizontalDpi="120" verticalDpi="120" orientation="landscape" paperSize="9" r:id="rId1"/>
  <headerFooter alignWithMargins="0">
    <oddHeader>&amp;C&amp;A</oddHeader>
    <oddFooter>&amp;CСтр.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12"/>
  <sheetViews>
    <sheetView showGridLines="0" showZeros="0" zoomScale="120" zoomScaleNormal="120" zoomScalePageLayoutView="0" workbookViewId="0" topLeftCell="A1">
      <selection activeCell="B25" sqref="B25"/>
    </sheetView>
  </sheetViews>
  <sheetFormatPr defaultColWidth="9.00390625" defaultRowHeight="12.75"/>
  <cols>
    <col min="1" max="1" width="4.00390625" style="4" customWidth="1"/>
    <col min="2" max="2" width="29.75390625" style="19" customWidth="1"/>
    <col min="3" max="3" width="16.625" style="19" customWidth="1"/>
    <col min="4" max="7" width="8.875" style="4" customWidth="1"/>
    <col min="8" max="8" width="8.875" style="4" hidden="1" customWidth="1"/>
    <col min="9" max="10" width="8.875" style="4" customWidth="1"/>
    <col min="11" max="13" width="8.875" style="4" hidden="1" customWidth="1"/>
    <col min="14" max="14" width="8.875" style="4" customWidth="1"/>
    <col min="15" max="16" width="9.375" style="4" customWidth="1"/>
  </cols>
  <sheetData>
    <row r="1" spans="2:9" ht="18.75">
      <c r="B1" s="29" t="s">
        <v>7</v>
      </c>
      <c r="C1" s="29"/>
      <c r="G1" s="54" t="s">
        <v>29</v>
      </c>
      <c r="H1" s="54"/>
      <c r="I1" s="54"/>
    </row>
    <row r="2" spans="1:15" ht="18">
      <c r="A2" s="19" t="s">
        <v>30</v>
      </c>
      <c r="E2" s="30"/>
      <c r="G2" s="58" t="s">
        <v>82</v>
      </c>
      <c r="H2" s="58"/>
      <c r="I2" s="55"/>
      <c r="J2"/>
      <c r="K2"/>
      <c r="L2"/>
      <c r="M2"/>
      <c r="N2"/>
      <c r="O2"/>
    </row>
    <row r="3" spans="2:15" ht="18">
      <c r="B3" s="57">
        <v>44478</v>
      </c>
      <c r="C3" s="57"/>
      <c r="D3"/>
      <c r="E3" s="31"/>
      <c r="G3" s="58" t="s">
        <v>83</v>
      </c>
      <c r="H3" s="58"/>
      <c r="I3" s="56"/>
      <c r="J3"/>
      <c r="K3"/>
      <c r="L3"/>
      <c r="M3"/>
      <c r="N3"/>
      <c r="O3"/>
    </row>
    <row r="4" spans="4:16" ht="18">
      <c r="D4"/>
      <c r="E4" s="30"/>
      <c r="G4" s="58">
        <v>0</v>
      </c>
      <c r="H4" s="58"/>
      <c r="I4" s="55"/>
      <c r="J4" s="30"/>
      <c r="K4" s="30"/>
      <c r="L4" s="30"/>
      <c r="M4" s="30"/>
      <c r="N4" s="30"/>
      <c r="O4" s="30"/>
      <c r="P4"/>
    </row>
    <row r="5" spans="4:16" ht="18">
      <c r="D5"/>
      <c r="E5" s="30"/>
      <c r="G5" s="58"/>
      <c r="H5" s="58"/>
      <c r="I5" s="55"/>
      <c r="J5" s="30"/>
      <c r="K5" s="30"/>
      <c r="L5" s="30"/>
      <c r="M5" s="30"/>
      <c r="N5" s="30"/>
      <c r="O5" s="30"/>
      <c r="P5"/>
    </row>
    <row r="6" spans="7:16" ht="18">
      <c r="G6" s="55"/>
      <c r="H6" s="55"/>
      <c r="I6" s="55"/>
      <c r="J6"/>
      <c r="K6"/>
      <c r="L6"/>
      <c r="M6"/>
      <c r="N6"/>
      <c r="O6"/>
      <c r="P6" s="30"/>
    </row>
    <row r="7" spans="1:19" ht="13.5" thickBot="1">
      <c r="A7" s="25"/>
      <c r="B7" s="25"/>
      <c r="C7" s="25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 t="s">
        <v>10</v>
      </c>
      <c r="Q7" s="21"/>
      <c r="S7" s="21"/>
    </row>
    <row r="8" spans="1:17" s="4" customFormat="1" ht="13.5" thickTop="1">
      <c r="A8" s="46" t="s">
        <v>31</v>
      </c>
      <c r="B8" s="76" t="s">
        <v>2</v>
      </c>
      <c r="C8" s="76" t="s">
        <v>5</v>
      </c>
      <c r="D8" s="89" t="s">
        <v>3</v>
      </c>
      <c r="E8" s="90"/>
      <c r="F8" s="90"/>
      <c r="G8" s="90"/>
      <c r="H8" s="90"/>
      <c r="I8" s="90"/>
      <c r="J8" s="90"/>
      <c r="K8" s="90"/>
      <c r="L8" s="90"/>
      <c r="M8" s="91"/>
      <c r="N8" s="7" t="s">
        <v>32</v>
      </c>
      <c r="O8" s="7" t="s">
        <v>36</v>
      </c>
      <c r="P8" s="46" t="s">
        <v>16</v>
      </c>
      <c r="Q8" s="20"/>
    </row>
    <row r="9" spans="1:17" s="4" customFormat="1" ht="32.25" customHeight="1">
      <c r="A9" s="48" t="s">
        <v>19</v>
      </c>
      <c r="B9" s="92"/>
      <c r="C9" s="92"/>
      <c r="D9" s="72" t="s">
        <v>54</v>
      </c>
      <c r="E9" s="73" t="s">
        <v>55</v>
      </c>
      <c r="F9" s="73" t="s">
        <v>58</v>
      </c>
      <c r="G9" s="73" t="s">
        <v>56</v>
      </c>
      <c r="H9" s="73" t="s">
        <v>57</v>
      </c>
      <c r="I9" s="73" t="s">
        <v>37</v>
      </c>
      <c r="J9" s="73" t="s">
        <v>6</v>
      </c>
      <c r="K9" s="73" t="s">
        <v>39</v>
      </c>
      <c r="L9" s="73" t="s">
        <v>40</v>
      </c>
      <c r="M9" s="73" t="s">
        <v>41</v>
      </c>
      <c r="N9" s="7" t="s">
        <v>33</v>
      </c>
      <c r="O9" s="7"/>
      <c r="P9" s="48" t="s">
        <v>23</v>
      </c>
      <c r="Q9" s="20"/>
    </row>
    <row r="10" spans="1:21" s="4" customFormat="1" ht="12.75">
      <c r="A10" s="6">
        <v>2</v>
      </c>
      <c r="B10" s="40" t="s">
        <v>70</v>
      </c>
      <c r="C10" s="40" t="s">
        <v>81</v>
      </c>
      <c r="D10" s="6">
        <v>610</v>
      </c>
      <c r="E10" s="6">
        <v>645</v>
      </c>
      <c r="F10" s="6">
        <v>343.3333333333333</v>
      </c>
      <c r="G10" s="6">
        <v>520</v>
      </c>
      <c r="H10" s="6" t="s">
        <v>0</v>
      </c>
      <c r="I10" s="6">
        <v>626.6666666666666</v>
      </c>
      <c r="J10" s="6" t="s">
        <v>0</v>
      </c>
      <c r="K10" s="6" t="s">
        <v>0</v>
      </c>
      <c r="L10" s="6" t="s">
        <v>0</v>
      </c>
      <c r="M10" s="6" t="s">
        <v>0</v>
      </c>
      <c r="N10" s="6">
        <v>2744.9999999999995</v>
      </c>
      <c r="O10" s="6"/>
      <c r="P10" s="6">
        <v>1</v>
      </c>
      <c r="Q10" s="20"/>
      <c r="R10" s="20"/>
      <c r="S10" s="20"/>
      <c r="T10" s="20"/>
      <c r="U10" s="20"/>
    </row>
    <row r="11" spans="1:21" s="4" customFormat="1" ht="12.75">
      <c r="A11" s="6">
        <v>1</v>
      </c>
      <c r="B11" s="40" t="s">
        <v>61</v>
      </c>
      <c r="C11" s="40" t="s">
        <v>62</v>
      </c>
      <c r="D11" s="6">
        <v>845</v>
      </c>
      <c r="E11" s="6">
        <v>355</v>
      </c>
      <c r="F11" s="6" t="s">
        <v>0</v>
      </c>
      <c r="G11" s="6">
        <v>240</v>
      </c>
      <c r="H11" s="6" t="s">
        <v>0</v>
      </c>
      <c r="I11" s="6">
        <v>153.33333333333334</v>
      </c>
      <c r="J11" s="6" t="s">
        <v>0</v>
      </c>
      <c r="K11" s="6" t="s">
        <v>0</v>
      </c>
      <c r="L11" s="6" t="s">
        <v>0</v>
      </c>
      <c r="M11" s="6" t="s">
        <v>0</v>
      </c>
      <c r="N11" s="6">
        <v>1593.3333333333333</v>
      </c>
      <c r="O11" s="6"/>
      <c r="P11" s="6">
        <v>2</v>
      </c>
      <c r="Q11" s="20"/>
      <c r="R11" s="20"/>
      <c r="S11" s="20"/>
      <c r="T11" s="20"/>
      <c r="U11" s="20"/>
    </row>
    <row r="12" spans="1:21" ht="12.75">
      <c r="A12" s="6">
        <v>3</v>
      </c>
      <c r="B12" s="40" t="s">
        <v>72</v>
      </c>
      <c r="C12" s="40" t="s">
        <v>73</v>
      </c>
      <c r="D12" s="6" t="s">
        <v>0</v>
      </c>
      <c r="E12" s="6" t="s">
        <v>0</v>
      </c>
      <c r="F12" s="6" t="s">
        <v>0</v>
      </c>
      <c r="G12" s="6" t="s">
        <v>0</v>
      </c>
      <c r="H12" s="6" t="s">
        <v>0</v>
      </c>
      <c r="I12" s="6" t="s">
        <v>0</v>
      </c>
      <c r="J12" s="6">
        <v>460.5263157894737</v>
      </c>
      <c r="K12" s="6" t="s">
        <v>0</v>
      </c>
      <c r="L12" s="6" t="s">
        <v>0</v>
      </c>
      <c r="M12" s="6" t="s">
        <v>0</v>
      </c>
      <c r="N12" s="6">
        <v>460.5263157894737</v>
      </c>
      <c r="O12" s="6"/>
      <c r="P12" s="6">
        <v>3</v>
      </c>
      <c r="Q12" s="21"/>
      <c r="R12" s="21"/>
      <c r="S12" s="21"/>
      <c r="T12" s="21"/>
      <c r="U12" s="21"/>
    </row>
  </sheetData>
  <sheetProtection/>
  <mergeCells count="3">
    <mergeCell ref="D8:M8"/>
    <mergeCell ref="C8:C9"/>
    <mergeCell ref="B8:B9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120" verticalDpi="120" orientation="landscape" paperSize="9" r:id="rId1"/>
  <headerFooter alignWithMargins="0">
    <oddHeader>&amp;C&amp;A</oddHeader>
    <oddFooter>&amp;CСтр.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showGridLines="0" zoomScale="80" zoomScaleNormal="80" zoomScalePageLayoutView="0" workbookViewId="0" topLeftCell="A1">
      <selection activeCell="E39" sqref="E39"/>
    </sheetView>
  </sheetViews>
  <sheetFormatPr defaultColWidth="9.00390625" defaultRowHeight="12.75"/>
  <cols>
    <col min="1" max="1" width="4.375" style="0" customWidth="1"/>
    <col min="2" max="2" width="6.375" style="0" customWidth="1"/>
    <col min="3" max="3" width="23.875" style="0" customWidth="1"/>
    <col min="4" max="4" width="32.625" style="0" customWidth="1"/>
  </cols>
  <sheetData>
    <row r="1" spans="1:4" ht="12.75">
      <c r="A1" s="21" t="s">
        <v>0</v>
      </c>
      <c r="B1" s="21"/>
      <c r="D1" s="68" t="s">
        <v>51</v>
      </c>
    </row>
    <row r="2" spans="1:4" ht="12.75">
      <c r="A2" s="21"/>
      <c r="B2" s="21"/>
      <c r="C2" s="67"/>
      <c r="D2" s="20" t="s">
        <v>82</v>
      </c>
    </row>
    <row r="3" spans="1:4" ht="12.75">
      <c r="A3" s="21"/>
      <c r="B3" s="21"/>
      <c r="C3" s="67"/>
      <c r="D3" s="20" t="s">
        <v>83</v>
      </c>
    </row>
    <row r="4" spans="1:4" ht="12.75">
      <c r="A4" s="21"/>
      <c r="B4" s="21"/>
      <c r="C4" s="67"/>
      <c r="D4" s="20"/>
    </row>
    <row r="5" spans="1:4" ht="12.75">
      <c r="A5" s="21"/>
      <c r="B5" s="21"/>
      <c r="C5" s="67"/>
      <c r="D5" s="21"/>
    </row>
    <row r="6" spans="1:4" ht="13.5" thickBot="1">
      <c r="A6" s="69"/>
      <c r="C6" s="70">
        <v>44478</v>
      </c>
      <c r="D6" s="93" t="s">
        <v>10</v>
      </c>
    </row>
    <row r="7" spans="1:4" ht="12.75">
      <c r="A7" s="44" t="s">
        <v>19</v>
      </c>
      <c r="B7" s="43"/>
      <c r="C7" s="33"/>
      <c r="D7" s="94"/>
    </row>
    <row r="8" spans="1:4" s="4" customFormat="1" ht="13.5" thickBot="1">
      <c r="A8" s="34" t="s">
        <v>34</v>
      </c>
      <c r="B8" s="38" t="s">
        <v>35</v>
      </c>
      <c r="C8" s="32" t="s">
        <v>1</v>
      </c>
      <c r="D8" s="35" t="s">
        <v>2</v>
      </c>
    </row>
    <row r="9" spans="1:4" ht="12.75">
      <c r="A9" s="36">
        <v>1</v>
      </c>
      <c r="B9" s="37">
        <v>20465</v>
      </c>
      <c r="C9" s="45" t="s">
        <v>60</v>
      </c>
      <c r="D9" s="39" t="s">
        <v>61</v>
      </c>
    </row>
    <row r="10" spans="1:4" ht="12.75">
      <c r="A10" s="14">
        <v>2</v>
      </c>
      <c r="B10" s="6">
        <v>20466</v>
      </c>
      <c r="C10" s="45" t="s">
        <v>63</v>
      </c>
      <c r="D10" s="39" t="s">
        <v>70</v>
      </c>
    </row>
    <row r="11" spans="1:4" ht="12.75">
      <c r="A11" s="36">
        <v>3</v>
      </c>
      <c r="B11" s="37">
        <v>20467</v>
      </c>
      <c r="C11" s="45" t="s">
        <v>64</v>
      </c>
      <c r="D11" s="39" t="s">
        <v>70</v>
      </c>
    </row>
    <row r="12" spans="1:4" ht="12.75">
      <c r="A12" s="14">
        <v>4</v>
      </c>
      <c r="B12" s="6">
        <v>20468</v>
      </c>
      <c r="C12" s="45" t="s">
        <v>65</v>
      </c>
      <c r="D12" s="39" t="s">
        <v>70</v>
      </c>
    </row>
    <row r="13" spans="1:4" ht="12.75">
      <c r="A13" s="36">
        <v>5</v>
      </c>
      <c r="B13" s="37">
        <v>20469</v>
      </c>
      <c r="C13" s="45" t="s">
        <v>66</v>
      </c>
      <c r="D13" s="39" t="s">
        <v>70</v>
      </c>
    </row>
    <row r="14" spans="1:4" ht="12.75">
      <c r="A14" s="14">
        <v>6</v>
      </c>
      <c r="B14" s="6">
        <v>20470</v>
      </c>
      <c r="C14" s="45" t="s">
        <v>67</v>
      </c>
      <c r="D14" s="39" t="s">
        <v>70</v>
      </c>
    </row>
    <row r="15" spans="1:4" ht="12.75">
      <c r="A15" s="36">
        <v>7</v>
      </c>
      <c r="B15" s="37">
        <v>20471</v>
      </c>
      <c r="C15" s="45" t="s">
        <v>68</v>
      </c>
      <c r="D15" s="39" t="s">
        <v>70</v>
      </c>
    </row>
    <row r="16" spans="1:4" ht="12.75">
      <c r="A16" s="14">
        <v>8</v>
      </c>
      <c r="B16" s="6">
        <v>20472</v>
      </c>
      <c r="C16" s="45" t="s">
        <v>69</v>
      </c>
      <c r="D16" s="39" t="s">
        <v>70</v>
      </c>
    </row>
    <row r="17" spans="1:4" ht="12.75">
      <c r="A17" s="36">
        <v>9</v>
      </c>
      <c r="B17" s="37">
        <v>20473</v>
      </c>
      <c r="C17" s="45" t="s">
        <v>71</v>
      </c>
      <c r="D17" s="39" t="s">
        <v>72</v>
      </c>
    </row>
    <row r="18" spans="1:4" ht="12.75">
      <c r="A18" s="14">
        <v>10</v>
      </c>
      <c r="B18" s="6">
        <v>20474</v>
      </c>
      <c r="C18" s="45" t="s">
        <v>74</v>
      </c>
      <c r="D18" s="39" t="s">
        <v>75</v>
      </c>
    </row>
    <row r="19" spans="1:4" ht="12.75">
      <c r="A19" s="36">
        <v>11</v>
      </c>
      <c r="B19" s="37">
        <v>20475</v>
      </c>
      <c r="C19" s="45" t="s">
        <v>76</v>
      </c>
      <c r="D19" s="39" t="s">
        <v>75</v>
      </c>
    </row>
    <row r="20" spans="1:4" ht="12.75">
      <c r="A20" s="14">
        <v>12</v>
      </c>
      <c r="B20" s="6">
        <v>20476</v>
      </c>
      <c r="C20" s="45" t="s">
        <v>77</v>
      </c>
      <c r="D20" s="39" t="s">
        <v>61</v>
      </c>
    </row>
    <row r="21" spans="1:4" ht="12.75">
      <c r="A21" s="36">
        <v>13</v>
      </c>
      <c r="B21" s="37">
        <v>20477</v>
      </c>
      <c r="C21" s="45" t="s">
        <v>79</v>
      </c>
      <c r="D21" s="39" t="s">
        <v>61</v>
      </c>
    </row>
    <row r="22" spans="1:4" ht="12.75">
      <c r="A22" s="14">
        <v>14</v>
      </c>
      <c r="B22" s="6">
        <v>20478</v>
      </c>
      <c r="C22" s="45" t="s">
        <v>80</v>
      </c>
      <c r="D22" s="39" t="s">
        <v>61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showGridLines="0" showZeros="0" zoomScalePageLayoutView="0" workbookViewId="0" topLeftCell="A1">
      <selection activeCell="A17" sqref="A17:IV19"/>
    </sheetView>
  </sheetViews>
  <sheetFormatPr defaultColWidth="9.00390625" defaultRowHeight="12.75"/>
  <cols>
    <col min="1" max="1" width="3.125" style="0" customWidth="1"/>
    <col min="2" max="2" width="30.25390625" style="0" customWidth="1"/>
    <col min="3" max="3" width="24.625" style="0" customWidth="1"/>
    <col min="4" max="4" width="5.375" style="0" customWidth="1"/>
    <col min="5" max="5" width="24.875" style="0" customWidth="1"/>
    <col min="6" max="13" width="7.25390625" style="0" customWidth="1"/>
    <col min="14" max="15" width="6.375" style="0" customWidth="1"/>
  </cols>
  <sheetData>
    <row r="1" spans="1:8" ht="18.75">
      <c r="A1" s="4"/>
      <c r="B1" s="5" t="s">
        <v>7</v>
      </c>
      <c r="G1" s="1"/>
      <c r="H1" s="54" t="s">
        <v>8</v>
      </c>
    </row>
    <row r="2" spans="1:8" ht="16.5">
      <c r="A2" s="19" t="s">
        <v>9</v>
      </c>
      <c r="B2" s="19"/>
      <c r="H2" s="58" t="s">
        <v>82</v>
      </c>
    </row>
    <row r="3" spans="1:8" ht="16.5">
      <c r="A3" s="4"/>
      <c r="B3" s="53">
        <v>44478</v>
      </c>
      <c r="H3" s="58" t="s">
        <v>83</v>
      </c>
    </row>
    <row r="4" spans="1:8" ht="16.5">
      <c r="A4" s="4"/>
      <c r="B4" s="53"/>
      <c r="H4" s="58">
        <v>0</v>
      </c>
    </row>
    <row r="5" spans="1:8" ht="16.5">
      <c r="A5" s="4"/>
      <c r="B5" s="53"/>
      <c r="H5" s="58"/>
    </row>
    <row r="6" spans="1:9" ht="18">
      <c r="A6" s="4"/>
      <c r="H6" s="63" t="s">
        <v>52</v>
      </c>
      <c r="I6" s="3" t="s">
        <v>55</v>
      </c>
    </row>
    <row r="7" spans="1:15" ht="13.5" thickBot="1">
      <c r="A7" s="52"/>
      <c r="B7" s="52">
        <v>44478</v>
      </c>
      <c r="C7" s="12"/>
      <c r="D7" s="65"/>
      <c r="E7" s="64"/>
      <c r="F7" s="64"/>
      <c r="G7" s="64"/>
      <c r="H7" s="64" t="s">
        <v>49</v>
      </c>
      <c r="I7" s="65">
        <v>19</v>
      </c>
      <c r="J7" s="12" t="s">
        <v>48</v>
      </c>
      <c r="K7" s="12"/>
      <c r="L7" s="12"/>
      <c r="M7" s="12" t="s">
        <v>10</v>
      </c>
      <c r="N7" s="21"/>
      <c r="O7" s="21"/>
    </row>
    <row r="8" spans="1:14" ht="13.5" customHeight="1" thickTop="1">
      <c r="A8" s="7" t="s">
        <v>11</v>
      </c>
      <c r="B8" s="76" t="s">
        <v>12</v>
      </c>
      <c r="C8" s="76" t="s">
        <v>2</v>
      </c>
      <c r="D8" s="7" t="s">
        <v>13</v>
      </c>
      <c r="E8" s="78" t="s">
        <v>5</v>
      </c>
      <c r="F8" s="8"/>
      <c r="G8" s="9"/>
      <c r="H8" s="9" t="s">
        <v>14</v>
      </c>
      <c r="I8" s="22"/>
      <c r="J8" s="10"/>
      <c r="K8" s="84" t="s">
        <v>42</v>
      </c>
      <c r="L8" s="7" t="s">
        <v>16</v>
      </c>
      <c r="M8" s="46" t="s">
        <v>17</v>
      </c>
      <c r="N8" s="21"/>
    </row>
    <row r="9" spans="1:14" ht="13.5" thickBot="1">
      <c r="A9" s="26" t="s">
        <v>19</v>
      </c>
      <c r="B9" s="77"/>
      <c r="C9" s="77"/>
      <c r="D9" s="26" t="s">
        <v>21</v>
      </c>
      <c r="E9" s="79"/>
      <c r="F9" s="27">
        <v>1</v>
      </c>
      <c r="G9" s="26">
        <v>2</v>
      </c>
      <c r="H9" s="26">
        <v>3</v>
      </c>
      <c r="I9" s="26">
        <v>4</v>
      </c>
      <c r="J9" s="28">
        <v>5</v>
      </c>
      <c r="K9" s="85"/>
      <c r="L9" s="26" t="s">
        <v>23</v>
      </c>
      <c r="M9" s="47" t="s">
        <v>24</v>
      </c>
      <c r="N9" s="21"/>
    </row>
    <row r="10" spans="1:13" ht="15.75" thickTop="1">
      <c r="A10" s="6">
        <v>1</v>
      </c>
      <c r="B10" s="23" t="s">
        <v>64</v>
      </c>
      <c r="C10" s="23" t="s">
        <v>70</v>
      </c>
      <c r="D10" s="41" t="s">
        <v>84</v>
      </c>
      <c r="E10" s="23" t="s">
        <v>81</v>
      </c>
      <c r="F10" s="14">
        <v>57</v>
      </c>
      <c r="G10" s="6">
        <v>120</v>
      </c>
      <c r="H10" s="6">
        <v>51</v>
      </c>
      <c r="I10" s="6">
        <v>105</v>
      </c>
      <c r="J10" s="15">
        <v>54</v>
      </c>
      <c r="K10" s="6">
        <v>387</v>
      </c>
      <c r="L10" s="6">
        <v>1</v>
      </c>
      <c r="M10" s="6">
        <v>645</v>
      </c>
    </row>
    <row r="11" spans="1:13" ht="15">
      <c r="A11" s="6">
        <v>2</v>
      </c>
      <c r="B11" s="23" t="s">
        <v>69</v>
      </c>
      <c r="C11" s="23" t="s">
        <v>70</v>
      </c>
      <c r="D11" s="41" t="s">
        <v>84</v>
      </c>
      <c r="E11" s="23" t="s">
        <v>81</v>
      </c>
      <c r="F11" s="14">
        <v>40</v>
      </c>
      <c r="G11" s="6">
        <v>43</v>
      </c>
      <c r="H11" s="6">
        <v>54</v>
      </c>
      <c r="I11" s="6">
        <v>71</v>
      </c>
      <c r="J11" s="15">
        <v>29</v>
      </c>
      <c r="K11" s="6">
        <v>237</v>
      </c>
      <c r="L11" s="6">
        <v>2</v>
      </c>
      <c r="M11" s="6">
        <v>395</v>
      </c>
    </row>
    <row r="12" spans="1:13" ht="15">
      <c r="A12" s="6">
        <v>3</v>
      </c>
      <c r="B12" s="23" t="s">
        <v>77</v>
      </c>
      <c r="C12" s="23" t="s">
        <v>61</v>
      </c>
      <c r="D12" s="41" t="s">
        <v>84</v>
      </c>
      <c r="E12" s="23" t="s">
        <v>78</v>
      </c>
      <c r="F12" s="14">
        <v>29</v>
      </c>
      <c r="G12" s="6">
        <v>80</v>
      </c>
      <c r="H12" s="6">
        <v>62</v>
      </c>
      <c r="I12" s="6">
        <v>42</v>
      </c>
      <c r="J12" s="15"/>
      <c r="K12" s="6">
        <v>213</v>
      </c>
      <c r="L12" s="6">
        <v>3</v>
      </c>
      <c r="M12" s="6">
        <v>355</v>
      </c>
    </row>
    <row r="13" spans="1:13" ht="15">
      <c r="A13" s="6">
        <v>4</v>
      </c>
      <c r="B13" s="23" t="s">
        <v>0</v>
      </c>
      <c r="C13" s="23" t="s">
        <v>0</v>
      </c>
      <c r="D13" s="41" t="s">
        <v>0</v>
      </c>
      <c r="E13" s="23" t="s">
        <v>0</v>
      </c>
      <c r="F13" s="14"/>
      <c r="G13" s="6"/>
      <c r="H13" s="6"/>
      <c r="I13" s="6"/>
      <c r="J13" s="15"/>
      <c r="K13" s="6">
        <v>0</v>
      </c>
      <c r="L13" s="6"/>
      <c r="M13" s="6">
        <v>0</v>
      </c>
    </row>
    <row r="14" spans="1:13" ht="15">
      <c r="A14" s="6">
        <v>5</v>
      </c>
      <c r="B14" s="23" t="s">
        <v>0</v>
      </c>
      <c r="C14" s="23" t="s">
        <v>0</v>
      </c>
      <c r="D14" s="41" t="s">
        <v>0</v>
      </c>
      <c r="E14" s="23" t="s">
        <v>0</v>
      </c>
      <c r="F14" s="14"/>
      <c r="G14" s="6"/>
      <c r="H14" s="6"/>
      <c r="I14" s="6"/>
      <c r="J14" s="15"/>
      <c r="K14" s="6">
        <v>0</v>
      </c>
      <c r="L14" s="6"/>
      <c r="M14" s="6">
        <v>0</v>
      </c>
    </row>
    <row r="15" spans="1:13" ht="15">
      <c r="A15" s="6">
        <v>6</v>
      </c>
      <c r="B15" s="23" t="s">
        <v>0</v>
      </c>
      <c r="C15" s="23" t="s">
        <v>0</v>
      </c>
      <c r="D15" s="41" t="s">
        <v>0</v>
      </c>
      <c r="E15" s="23" t="s">
        <v>0</v>
      </c>
      <c r="F15" s="14"/>
      <c r="G15" s="6"/>
      <c r="H15" s="6"/>
      <c r="I15" s="6"/>
      <c r="J15" s="15"/>
      <c r="K15" s="6">
        <v>0</v>
      </c>
      <c r="L15" s="6"/>
      <c r="M15" s="6">
        <v>0</v>
      </c>
    </row>
    <row r="16" spans="2:3" ht="12.75">
      <c r="B16" s="60">
        <v>0</v>
      </c>
      <c r="C16">
        <v>0</v>
      </c>
    </row>
    <row r="17" spans="2:3" ht="12.75">
      <c r="B17" s="60">
        <f>'F1ABC-В1'!B16</f>
        <v>0</v>
      </c>
      <c r="C17">
        <f>'F1ABC-В1'!C16</f>
        <v>0</v>
      </c>
    </row>
    <row r="18" spans="2:3" ht="12.75">
      <c r="B18" s="60">
        <f>'F1ABC-В1'!B17</f>
        <v>0</v>
      </c>
      <c r="C18">
        <f>'F1ABC-В1'!C17</f>
        <v>0</v>
      </c>
    </row>
    <row r="19" spans="2:3" ht="12.75">
      <c r="B19" s="60">
        <f>'F1ABC-В1'!B18</f>
        <v>0</v>
      </c>
      <c r="C19">
        <f>'F1ABC-В1'!C18</f>
        <v>0</v>
      </c>
    </row>
    <row r="20" spans="2:3" ht="12.75">
      <c r="B20" s="60">
        <f>'F1ABC-В1'!B19</f>
        <v>0</v>
      </c>
      <c r="C20">
        <f>'F1ABC-В1'!C19</f>
        <v>0</v>
      </c>
    </row>
  </sheetData>
  <sheetProtection/>
  <mergeCells count="4">
    <mergeCell ref="B8:B9"/>
    <mergeCell ref="C8:C9"/>
    <mergeCell ref="E8:E9"/>
    <mergeCell ref="K8:K9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120" verticalDpi="120" orientation="landscape" paperSize="9" scale="95" r:id="rId1"/>
  <headerFooter alignWithMargins="0">
    <oddHeader>&amp;C&amp;A</oddHeader>
    <oddFooter>&amp;CСтр.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showGridLines="0" showZeros="0" zoomScalePageLayoutView="0" workbookViewId="0" topLeftCell="A1">
      <selection activeCell="A16" sqref="A16:IV19"/>
    </sheetView>
  </sheetViews>
  <sheetFormatPr defaultColWidth="9.00390625" defaultRowHeight="12.75"/>
  <cols>
    <col min="1" max="1" width="3.125" style="0" customWidth="1"/>
    <col min="2" max="2" width="30.25390625" style="0" customWidth="1"/>
    <col min="3" max="3" width="16.75390625" style="0" bestFit="1" customWidth="1"/>
    <col min="4" max="4" width="7.25390625" style="0" customWidth="1"/>
    <col min="5" max="5" width="19.00390625" style="0" bestFit="1" customWidth="1"/>
    <col min="6" max="13" width="7.25390625" style="0" customWidth="1"/>
    <col min="14" max="15" width="6.375" style="0" customWidth="1"/>
  </cols>
  <sheetData>
    <row r="1" spans="1:8" ht="18.75">
      <c r="A1" s="4"/>
      <c r="B1" s="5" t="s">
        <v>7</v>
      </c>
      <c r="G1" s="1"/>
      <c r="H1" s="54" t="s">
        <v>8</v>
      </c>
    </row>
    <row r="2" spans="1:8" ht="18">
      <c r="A2" s="19" t="s">
        <v>9</v>
      </c>
      <c r="B2" s="19"/>
      <c r="D2" s="2"/>
      <c r="H2" s="58" t="s">
        <v>82</v>
      </c>
    </row>
    <row r="3" spans="1:8" ht="18">
      <c r="A3" s="4"/>
      <c r="B3" s="53">
        <v>44478</v>
      </c>
      <c r="D3" s="2"/>
      <c r="H3" s="58" t="s">
        <v>83</v>
      </c>
    </row>
    <row r="4" spans="1:8" ht="18">
      <c r="A4" s="4"/>
      <c r="B4" s="53"/>
      <c r="D4" s="2"/>
      <c r="H4" s="58">
        <v>0</v>
      </c>
    </row>
    <row r="5" spans="1:8" ht="18">
      <c r="A5" s="4"/>
      <c r="B5" s="53"/>
      <c r="D5" s="2"/>
      <c r="H5" s="58"/>
    </row>
    <row r="6" spans="1:9" ht="18">
      <c r="A6" s="4"/>
      <c r="H6" s="71" t="s">
        <v>53</v>
      </c>
      <c r="I6" s="3" t="s">
        <v>58</v>
      </c>
    </row>
    <row r="7" spans="1:15" ht="13.5" thickBot="1">
      <c r="A7" s="52"/>
      <c r="B7" s="52">
        <v>44478</v>
      </c>
      <c r="C7" s="12"/>
      <c r="D7" s="65"/>
      <c r="E7" s="64"/>
      <c r="F7" s="64"/>
      <c r="G7" s="64"/>
      <c r="H7" s="64" t="s">
        <v>49</v>
      </c>
      <c r="I7" s="65">
        <v>19</v>
      </c>
      <c r="J7" s="12" t="s">
        <v>48</v>
      </c>
      <c r="K7" s="12"/>
      <c r="L7" s="12"/>
      <c r="M7" s="12" t="s">
        <v>10</v>
      </c>
      <c r="N7" s="21"/>
      <c r="O7" s="21"/>
    </row>
    <row r="8" spans="1:14" ht="13.5" customHeight="1" thickTop="1">
      <c r="A8" s="7" t="s">
        <v>11</v>
      </c>
      <c r="B8" s="7" t="s">
        <v>12</v>
      </c>
      <c r="C8" s="7" t="s">
        <v>2</v>
      </c>
      <c r="D8" s="7" t="s">
        <v>13</v>
      </c>
      <c r="E8" s="78" t="s">
        <v>5</v>
      </c>
      <c r="F8" s="8"/>
      <c r="G8" s="9"/>
      <c r="H8" s="9" t="s">
        <v>14</v>
      </c>
      <c r="I8" s="22"/>
      <c r="J8" s="10"/>
      <c r="K8" s="84" t="s">
        <v>42</v>
      </c>
      <c r="L8" s="7" t="s">
        <v>16</v>
      </c>
      <c r="M8" s="46" t="s">
        <v>17</v>
      </c>
      <c r="N8" s="21"/>
    </row>
    <row r="9" spans="1:14" ht="13.5" thickBot="1">
      <c r="A9" s="26" t="s">
        <v>19</v>
      </c>
      <c r="B9" s="26"/>
      <c r="C9" s="26"/>
      <c r="D9" s="26" t="s">
        <v>21</v>
      </c>
      <c r="E9" s="79"/>
      <c r="F9" s="27">
        <v>1</v>
      </c>
      <c r="G9" s="26">
        <v>2</v>
      </c>
      <c r="H9" s="26">
        <v>3</v>
      </c>
      <c r="I9" s="26">
        <v>4</v>
      </c>
      <c r="J9" s="28">
        <v>5</v>
      </c>
      <c r="K9" s="85"/>
      <c r="L9" s="26" t="s">
        <v>23</v>
      </c>
      <c r="M9" s="47" t="s">
        <v>24</v>
      </c>
      <c r="N9" s="21"/>
    </row>
    <row r="10" spans="1:13" ht="15.75" thickTop="1">
      <c r="A10" s="6">
        <v>1</v>
      </c>
      <c r="B10" s="23" t="s">
        <v>66</v>
      </c>
      <c r="C10" s="23" t="s">
        <v>70</v>
      </c>
      <c r="D10" s="41" t="s">
        <v>84</v>
      </c>
      <c r="E10" s="23" t="s">
        <v>81</v>
      </c>
      <c r="F10" s="14">
        <v>33</v>
      </c>
      <c r="G10" s="6">
        <v>40</v>
      </c>
      <c r="H10" s="6">
        <v>57</v>
      </c>
      <c r="I10" s="6">
        <v>38</v>
      </c>
      <c r="J10" s="15">
        <v>38</v>
      </c>
      <c r="K10" s="6">
        <v>206</v>
      </c>
      <c r="L10" s="6">
        <v>1</v>
      </c>
      <c r="M10" s="6">
        <v>343.3333333333333</v>
      </c>
    </row>
    <row r="11" spans="1:13" ht="15">
      <c r="A11" s="6">
        <v>2</v>
      </c>
      <c r="B11" s="23" t="s">
        <v>0</v>
      </c>
      <c r="C11" s="23" t="s">
        <v>0</v>
      </c>
      <c r="D11" s="41" t="s">
        <v>0</v>
      </c>
      <c r="E11" s="23" t="s">
        <v>0</v>
      </c>
      <c r="F11" s="14"/>
      <c r="G11" s="6"/>
      <c r="H11" s="6"/>
      <c r="I11" s="6"/>
      <c r="J11" s="15"/>
      <c r="K11" s="6">
        <v>0</v>
      </c>
      <c r="L11" s="6"/>
      <c r="M11" s="6">
        <v>0</v>
      </c>
    </row>
    <row r="12" spans="1:13" ht="15">
      <c r="A12" s="6">
        <v>3</v>
      </c>
      <c r="B12" s="23" t="s">
        <v>0</v>
      </c>
      <c r="C12" s="23" t="s">
        <v>0</v>
      </c>
      <c r="D12" s="41" t="s">
        <v>0</v>
      </c>
      <c r="E12" s="23" t="s">
        <v>0</v>
      </c>
      <c r="F12" s="14"/>
      <c r="G12" s="6"/>
      <c r="H12" s="6"/>
      <c r="I12" s="6"/>
      <c r="J12" s="15"/>
      <c r="K12" s="6">
        <v>0</v>
      </c>
      <c r="L12" s="6"/>
      <c r="M12" s="6">
        <v>0</v>
      </c>
    </row>
    <row r="13" spans="1:13" ht="15">
      <c r="A13" s="6">
        <v>4</v>
      </c>
      <c r="B13" s="23" t="s">
        <v>0</v>
      </c>
      <c r="C13" s="23" t="s">
        <v>0</v>
      </c>
      <c r="D13" s="41" t="s">
        <v>0</v>
      </c>
      <c r="E13" s="23" t="s">
        <v>0</v>
      </c>
      <c r="F13" s="14"/>
      <c r="G13" s="6"/>
      <c r="H13" s="6"/>
      <c r="I13" s="6"/>
      <c r="J13" s="15"/>
      <c r="K13" s="6">
        <v>0</v>
      </c>
      <c r="L13" s="6"/>
      <c r="M13" s="6">
        <v>0</v>
      </c>
    </row>
    <row r="14" spans="1:13" ht="15">
      <c r="A14" s="6">
        <v>5</v>
      </c>
      <c r="B14" s="23" t="s">
        <v>0</v>
      </c>
      <c r="C14" s="23" t="s">
        <v>0</v>
      </c>
      <c r="D14" s="41" t="s">
        <v>0</v>
      </c>
      <c r="E14" s="23" t="s">
        <v>0</v>
      </c>
      <c r="F14" s="14"/>
      <c r="G14" s="6"/>
      <c r="H14" s="6"/>
      <c r="I14" s="6"/>
      <c r="J14" s="15"/>
      <c r="K14" s="6">
        <v>0</v>
      </c>
      <c r="L14" s="6"/>
      <c r="M14" s="6">
        <v>0</v>
      </c>
    </row>
    <row r="15" spans="1:13" ht="15">
      <c r="A15" s="6">
        <v>6</v>
      </c>
      <c r="B15" s="23" t="s">
        <v>0</v>
      </c>
      <c r="C15" s="23" t="s">
        <v>0</v>
      </c>
      <c r="D15" s="41" t="s">
        <v>0</v>
      </c>
      <c r="E15" s="23" t="s">
        <v>0</v>
      </c>
      <c r="F15" s="14"/>
      <c r="G15" s="6"/>
      <c r="H15" s="6"/>
      <c r="I15" s="6"/>
      <c r="J15" s="15"/>
      <c r="K15" s="6">
        <v>0</v>
      </c>
      <c r="L15" s="6"/>
      <c r="M15" s="6">
        <v>0</v>
      </c>
    </row>
    <row r="16" spans="2:3" ht="12.75">
      <c r="B16" s="60">
        <f>'F1ABC-В1'!B16</f>
        <v>0</v>
      </c>
      <c r="C16">
        <f>'F1ABC-В1'!C16</f>
        <v>0</v>
      </c>
    </row>
    <row r="17" spans="2:3" ht="12.75">
      <c r="B17" s="60">
        <f>'F1ABC-В1'!B17</f>
        <v>0</v>
      </c>
      <c r="C17">
        <f>'F1ABC-В1'!C17</f>
        <v>0</v>
      </c>
    </row>
    <row r="18" spans="2:3" ht="12.75">
      <c r="B18" s="60">
        <f>'F1ABC-В1'!B18</f>
        <v>0</v>
      </c>
      <c r="C18">
        <f>'F1ABC-В1'!C18</f>
        <v>0</v>
      </c>
    </row>
    <row r="19" spans="2:3" ht="12.75">
      <c r="B19" s="60">
        <f>'F1ABC-В1'!B19</f>
        <v>0</v>
      </c>
      <c r="C19">
        <f>'F1ABC-В1'!C19</f>
        <v>0</v>
      </c>
    </row>
  </sheetData>
  <sheetProtection/>
  <mergeCells count="2">
    <mergeCell ref="E8:E9"/>
    <mergeCell ref="K8:K9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120" verticalDpi="120" orientation="landscape" paperSize="9" r:id="rId1"/>
  <headerFooter alignWithMargins="0">
    <oddHeader>&amp;C&amp;A</oddHeader>
    <oddFooter>&amp;CСтр.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showGridLines="0" showZeros="0" zoomScalePageLayoutView="0" workbookViewId="0" topLeftCell="A1">
      <selection activeCell="A20" sqref="A20:IV20"/>
    </sheetView>
  </sheetViews>
  <sheetFormatPr defaultColWidth="9.00390625" defaultRowHeight="12.75"/>
  <cols>
    <col min="1" max="1" width="3.125" style="0" customWidth="1"/>
    <col min="2" max="2" width="30.25390625" style="0" customWidth="1"/>
    <col min="3" max="3" width="24.625" style="0" customWidth="1"/>
    <col min="4" max="4" width="7.25390625" style="0" customWidth="1"/>
    <col min="5" max="5" width="19.00390625" style="0" bestFit="1" customWidth="1"/>
    <col min="6" max="13" width="7.25390625" style="0" customWidth="1"/>
    <col min="14" max="15" width="6.375" style="0" customWidth="1"/>
  </cols>
  <sheetData>
    <row r="1" spans="1:8" ht="18.75">
      <c r="A1" s="4"/>
      <c r="B1" s="5" t="s">
        <v>7</v>
      </c>
      <c r="H1" s="54" t="s">
        <v>8</v>
      </c>
    </row>
    <row r="2" spans="1:8" ht="18">
      <c r="A2" s="19" t="s">
        <v>9</v>
      </c>
      <c r="B2" s="19"/>
      <c r="D2" s="2"/>
      <c r="H2" s="58" t="s">
        <v>82</v>
      </c>
    </row>
    <row r="3" spans="1:8" ht="18">
      <c r="A3" s="4"/>
      <c r="B3" s="53">
        <v>44478</v>
      </c>
      <c r="D3" s="2"/>
      <c r="H3" s="58" t="s">
        <v>83</v>
      </c>
    </row>
    <row r="4" spans="1:8" ht="18">
      <c r="A4" s="4"/>
      <c r="B4" s="53"/>
      <c r="D4" s="2"/>
      <c r="H4" s="58">
        <v>0</v>
      </c>
    </row>
    <row r="5" spans="1:8" ht="18">
      <c r="A5" s="4"/>
      <c r="B5" s="53"/>
      <c r="D5" s="2"/>
      <c r="H5" s="58"/>
    </row>
    <row r="6" spans="1:9" ht="18">
      <c r="A6" s="4"/>
      <c r="H6" s="63" t="s">
        <v>43</v>
      </c>
      <c r="I6" s="2" t="s">
        <v>56</v>
      </c>
    </row>
    <row r="7" spans="1:15" ht="13.5" thickBot="1">
      <c r="A7" s="52"/>
      <c r="B7" s="52">
        <v>44478</v>
      </c>
      <c r="C7" s="12"/>
      <c r="D7" s="65"/>
      <c r="E7" s="64"/>
      <c r="F7" s="64"/>
      <c r="G7" s="64"/>
      <c r="H7" s="64" t="s">
        <v>49</v>
      </c>
      <c r="I7" s="65">
        <v>15</v>
      </c>
      <c r="J7" s="12" t="s">
        <v>48</v>
      </c>
      <c r="K7" s="12"/>
      <c r="L7" s="12"/>
      <c r="M7" s="12" t="s">
        <v>10</v>
      </c>
      <c r="N7" s="21"/>
      <c r="O7" s="21"/>
    </row>
    <row r="8" spans="1:14" ht="13.5" customHeight="1" thickTop="1">
      <c r="A8" s="7" t="s">
        <v>11</v>
      </c>
      <c r="B8" s="76" t="s">
        <v>12</v>
      </c>
      <c r="C8" s="76" t="s">
        <v>2</v>
      </c>
      <c r="D8" s="7" t="s">
        <v>13</v>
      </c>
      <c r="E8" s="78" t="s">
        <v>5</v>
      </c>
      <c r="F8" s="8"/>
      <c r="G8" s="9"/>
      <c r="H8" s="9" t="s">
        <v>14</v>
      </c>
      <c r="I8" s="22"/>
      <c r="J8" s="10"/>
      <c r="K8" s="84" t="s">
        <v>42</v>
      </c>
      <c r="L8" s="7" t="s">
        <v>16</v>
      </c>
      <c r="M8" s="46" t="s">
        <v>17</v>
      </c>
      <c r="N8" s="21"/>
    </row>
    <row r="9" spans="1:14" ht="13.5" thickBot="1">
      <c r="A9" s="26" t="s">
        <v>19</v>
      </c>
      <c r="B9" s="77"/>
      <c r="C9" s="77"/>
      <c r="D9" s="26" t="s">
        <v>21</v>
      </c>
      <c r="E9" s="79"/>
      <c r="F9" s="27">
        <v>1</v>
      </c>
      <c r="G9" s="26">
        <v>2</v>
      </c>
      <c r="H9" s="26">
        <v>3</v>
      </c>
      <c r="I9" s="26">
        <v>4</v>
      </c>
      <c r="J9" s="28">
        <v>5</v>
      </c>
      <c r="K9" s="85"/>
      <c r="L9" s="26" t="s">
        <v>23</v>
      </c>
      <c r="M9" s="47" t="s">
        <v>24</v>
      </c>
      <c r="N9" s="21"/>
    </row>
    <row r="10" spans="1:13" ht="15.75" thickTop="1">
      <c r="A10" s="6">
        <v>2</v>
      </c>
      <c r="B10" s="23" t="s">
        <v>67</v>
      </c>
      <c r="C10" s="23" t="s">
        <v>70</v>
      </c>
      <c r="D10" s="41" t="s">
        <v>84</v>
      </c>
      <c r="E10" s="23" t="s">
        <v>81</v>
      </c>
      <c r="F10" s="14">
        <v>32</v>
      </c>
      <c r="G10" s="6">
        <v>34</v>
      </c>
      <c r="H10" s="6">
        <v>1</v>
      </c>
      <c r="I10" s="6">
        <v>38</v>
      </c>
      <c r="J10" s="15">
        <v>51</v>
      </c>
      <c r="K10" s="6">
        <v>156</v>
      </c>
      <c r="L10" s="6">
        <v>1</v>
      </c>
      <c r="M10" s="6">
        <v>520</v>
      </c>
    </row>
    <row r="11" spans="1:13" ht="15">
      <c r="A11" s="6">
        <v>1</v>
      </c>
      <c r="B11" s="23" t="s">
        <v>65</v>
      </c>
      <c r="C11" s="23" t="s">
        <v>70</v>
      </c>
      <c r="D11" s="41" t="s">
        <v>84</v>
      </c>
      <c r="E11" s="23" t="s">
        <v>81</v>
      </c>
      <c r="F11" s="14">
        <v>2</v>
      </c>
      <c r="G11" s="6">
        <v>33</v>
      </c>
      <c r="H11" s="6">
        <v>48</v>
      </c>
      <c r="I11" s="6">
        <v>0</v>
      </c>
      <c r="J11" s="15">
        <v>0</v>
      </c>
      <c r="K11" s="6">
        <v>83</v>
      </c>
      <c r="L11" s="6">
        <v>2</v>
      </c>
      <c r="M11" s="6">
        <v>276.6666666666667</v>
      </c>
    </row>
    <row r="12" spans="1:13" ht="15">
      <c r="A12" s="6">
        <v>3</v>
      </c>
      <c r="B12" s="23" t="s">
        <v>79</v>
      </c>
      <c r="C12" s="23" t="s">
        <v>61</v>
      </c>
      <c r="D12" s="41" t="s">
        <v>84</v>
      </c>
      <c r="E12" s="23" t="s">
        <v>78</v>
      </c>
      <c r="F12" s="14">
        <v>22</v>
      </c>
      <c r="G12" s="6">
        <v>18</v>
      </c>
      <c r="H12" s="6">
        <v>32</v>
      </c>
      <c r="I12" s="6"/>
      <c r="J12" s="15"/>
      <c r="K12" s="6">
        <v>72</v>
      </c>
      <c r="L12" s="6">
        <v>3</v>
      </c>
      <c r="M12" s="6">
        <v>240</v>
      </c>
    </row>
    <row r="13" spans="1:13" ht="15">
      <c r="A13" s="6">
        <v>4</v>
      </c>
      <c r="B13" s="23" t="s">
        <v>0</v>
      </c>
      <c r="C13" s="23" t="s">
        <v>0</v>
      </c>
      <c r="D13" s="41" t="s">
        <v>0</v>
      </c>
      <c r="E13" s="23" t="s">
        <v>0</v>
      </c>
      <c r="F13" s="14"/>
      <c r="G13" s="6"/>
      <c r="H13" s="6"/>
      <c r="I13" s="6"/>
      <c r="J13" s="15"/>
      <c r="K13" s="6">
        <v>0</v>
      </c>
      <c r="L13" s="6"/>
      <c r="M13" s="6">
        <v>0</v>
      </c>
    </row>
    <row r="14" spans="1:13" ht="15">
      <c r="A14" s="6">
        <v>5</v>
      </c>
      <c r="B14" s="23" t="s">
        <v>0</v>
      </c>
      <c r="C14" s="23" t="s">
        <v>0</v>
      </c>
      <c r="D14" s="41" t="s">
        <v>0</v>
      </c>
      <c r="E14" s="23" t="s">
        <v>0</v>
      </c>
      <c r="F14" s="14"/>
      <c r="G14" s="6"/>
      <c r="H14" s="6"/>
      <c r="I14" s="6"/>
      <c r="J14" s="15"/>
      <c r="K14" s="6">
        <v>0</v>
      </c>
      <c r="L14" s="6"/>
      <c r="M14" s="6">
        <v>0</v>
      </c>
    </row>
    <row r="15" spans="1:13" ht="15">
      <c r="A15" s="6">
        <v>6</v>
      </c>
      <c r="B15" s="23" t="s">
        <v>0</v>
      </c>
      <c r="C15" s="23" t="s">
        <v>0</v>
      </c>
      <c r="D15" s="41" t="s">
        <v>0</v>
      </c>
      <c r="E15" s="23" t="s">
        <v>0</v>
      </c>
      <c r="F15" s="14"/>
      <c r="G15" s="6"/>
      <c r="H15" s="6"/>
      <c r="I15" s="6"/>
      <c r="J15" s="15"/>
      <c r="K15" s="6">
        <v>0</v>
      </c>
      <c r="L15" s="6"/>
      <c r="M15" s="6">
        <v>0</v>
      </c>
    </row>
    <row r="16" spans="2:3" ht="12.75">
      <c r="B16" s="60">
        <v>0</v>
      </c>
      <c r="C16">
        <v>0</v>
      </c>
    </row>
    <row r="17" spans="2:3" ht="12.75">
      <c r="B17" s="60">
        <v>0</v>
      </c>
      <c r="C17">
        <v>0</v>
      </c>
    </row>
    <row r="18" spans="2:3" ht="12.75">
      <c r="B18" s="60">
        <v>0</v>
      </c>
      <c r="C18">
        <v>0</v>
      </c>
    </row>
    <row r="19" spans="2:3" ht="12.75">
      <c r="B19" s="60">
        <v>0</v>
      </c>
      <c r="C19" s="50">
        <v>0</v>
      </c>
    </row>
    <row r="20" ht="12.75">
      <c r="B20" s="60"/>
    </row>
    <row r="21" spans="2:3" ht="12.75">
      <c r="B21" s="60">
        <f>'F1ABC-В1'!B16</f>
        <v>0</v>
      </c>
      <c r="C21">
        <f>'F1ABC-В1'!C16</f>
        <v>0</v>
      </c>
    </row>
    <row r="22" spans="2:3" ht="12.75">
      <c r="B22" s="60">
        <f>'F1ABC-В1'!B17</f>
        <v>0</v>
      </c>
      <c r="C22">
        <f>'F1ABC-В1'!C17</f>
        <v>0</v>
      </c>
    </row>
    <row r="23" spans="2:3" ht="12.75">
      <c r="B23" s="60">
        <f>'F1ABC-В1'!B18</f>
        <v>0</v>
      </c>
      <c r="C23">
        <f>'F1ABC-В1'!C18</f>
        <v>0</v>
      </c>
    </row>
    <row r="24" spans="2:3" ht="12.75">
      <c r="B24" s="60">
        <f>'F1ABC-В1'!B19</f>
        <v>0</v>
      </c>
      <c r="C24">
        <f>'F1ABC-В1'!C19</f>
        <v>0</v>
      </c>
    </row>
  </sheetData>
  <sheetProtection/>
  <mergeCells count="4">
    <mergeCell ref="B8:B9"/>
    <mergeCell ref="C8:C9"/>
    <mergeCell ref="E8:E9"/>
    <mergeCell ref="K8:K9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120" verticalDpi="120" orientation="landscape" paperSize="9" scale="97" r:id="rId1"/>
  <headerFooter alignWithMargins="0">
    <oddHeader>&amp;C&amp;A</oddHeader>
    <oddFooter>&amp;CСтр.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40"/>
  <sheetViews>
    <sheetView showGridLines="0" showZeros="0" zoomScalePageLayoutView="0" workbookViewId="0" topLeftCell="A3">
      <selection activeCell="B32" sqref="B32:B40"/>
    </sheetView>
  </sheetViews>
  <sheetFormatPr defaultColWidth="9.00390625" defaultRowHeight="12.75"/>
  <cols>
    <col min="1" max="1" width="3.125" style="0" customWidth="1"/>
    <col min="2" max="2" width="30.25390625" style="0" customWidth="1"/>
    <col min="3" max="3" width="24.625" style="0" customWidth="1"/>
    <col min="4" max="4" width="6.125" style="4" customWidth="1"/>
    <col min="5" max="5" width="7.25390625" style="0" customWidth="1"/>
    <col min="6" max="6" width="5.375" style="0" customWidth="1"/>
    <col min="7" max="7" width="24.875" style="0" customWidth="1"/>
    <col min="8" max="8" width="7.125" style="0" customWidth="1"/>
    <col min="9" max="16" width="7.25390625" style="0" customWidth="1"/>
    <col min="17" max="17" width="7.25390625" style="4" customWidth="1"/>
    <col min="18" max="19" width="6.375" style="0" customWidth="1"/>
  </cols>
  <sheetData>
    <row r="1" spans="1:11" ht="18.75">
      <c r="A1" s="4"/>
      <c r="B1" s="5" t="s">
        <v>7</v>
      </c>
      <c r="K1" s="54" t="s">
        <v>8</v>
      </c>
    </row>
    <row r="2" spans="1:11" ht="18">
      <c r="A2" s="19" t="s">
        <v>9</v>
      </c>
      <c r="B2" s="19"/>
      <c r="E2" s="2"/>
      <c r="K2" s="58" t="str">
        <f>'F1ABC-В1'!I2</f>
        <v>лично - командного Первенства Тверской области </v>
      </c>
    </row>
    <row r="3" spans="1:11" ht="18">
      <c r="A3" s="4"/>
      <c r="B3" s="53">
        <f ca="1">TODAY()</f>
        <v>44482</v>
      </c>
      <c r="E3" s="2"/>
      <c r="K3" s="58" t="str">
        <f>'F1ABC-В1'!I3</f>
        <v>по авиамодельному спорту среди учащихся.</v>
      </c>
    </row>
    <row r="4" spans="1:11" ht="18">
      <c r="A4" s="4"/>
      <c r="B4" s="53"/>
      <c r="E4" s="2"/>
      <c r="K4" s="58">
        <f>'F1ABC-В1'!I4</f>
        <v>0</v>
      </c>
    </row>
    <row r="5" spans="1:11" ht="18">
      <c r="A5" s="4"/>
      <c r="B5" s="53"/>
      <c r="E5" s="2"/>
      <c r="K5" s="58"/>
    </row>
    <row r="6" spans="1:12" ht="18">
      <c r="A6" s="4"/>
      <c r="K6" s="63" t="s">
        <v>43</v>
      </c>
      <c r="L6" s="2" t="e">
        <f>#REF!</f>
        <v>#REF!</v>
      </c>
    </row>
    <row r="7" spans="1:19" ht="13.5" thickBot="1">
      <c r="A7" s="52"/>
      <c r="B7" s="52">
        <f ca="1">TODAY()</f>
        <v>44482</v>
      </c>
      <c r="C7" s="12"/>
      <c r="D7" s="11" t="s">
        <v>44</v>
      </c>
      <c r="E7" s="65">
        <v>120</v>
      </c>
      <c r="F7" s="11" t="s">
        <v>45</v>
      </c>
      <c r="G7" s="64" t="s">
        <v>46</v>
      </c>
      <c r="H7" s="66">
        <v>5</v>
      </c>
      <c r="I7" s="64"/>
      <c r="J7" s="64"/>
      <c r="K7" s="64" t="s">
        <v>49</v>
      </c>
      <c r="L7" s="65">
        <v>15</v>
      </c>
      <c r="M7" s="12" t="s">
        <v>48</v>
      </c>
      <c r="N7" s="12"/>
      <c r="O7" s="12"/>
      <c r="P7" s="12" t="s">
        <v>10</v>
      </c>
      <c r="Q7" s="11"/>
      <c r="R7" s="21"/>
      <c r="S7" s="21"/>
    </row>
    <row r="8" spans="1:18" ht="13.5" thickTop="1">
      <c r="A8" s="7" t="s">
        <v>11</v>
      </c>
      <c r="B8" s="76" t="s">
        <v>12</v>
      </c>
      <c r="C8" s="76" t="s">
        <v>2</v>
      </c>
      <c r="D8" s="7" t="s">
        <v>4</v>
      </c>
      <c r="E8" s="7" t="s">
        <v>13</v>
      </c>
      <c r="F8" s="82" t="s">
        <v>50</v>
      </c>
      <c r="G8" s="78" t="s">
        <v>5</v>
      </c>
      <c r="H8" s="80" t="s">
        <v>38</v>
      </c>
      <c r="I8" s="8"/>
      <c r="J8" s="9"/>
      <c r="K8" s="9" t="s">
        <v>14</v>
      </c>
      <c r="L8" s="22"/>
      <c r="M8" s="10"/>
      <c r="N8" s="84" t="s">
        <v>42</v>
      </c>
      <c r="O8" s="7" t="s">
        <v>16</v>
      </c>
      <c r="P8" s="7" t="s">
        <v>17</v>
      </c>
      <c r="Q8" s="46" t="s">
        <v>18</v>
      </c>
      <c r="R8" s="21"/>
    </row>
    <row r="9" spans="1:18" ht="13.5" thickBot="1">
      <c r="A9" s="26" t="s">
        <v>19</v>
      </c>
      <c r="B9" s="77"/>
      <c r="C9" s="77"/>
      <c r="D9" s="26" t="s">
        <v>20</v>
      </c>
      <c r="E9" s="26" t="s">
        <v>21</v>
      </c>
      <c r="F9" s="83"/>
      <c r="G9" s="79"/>
      <c r="H9" s="81"/>
      <c r="I9" s="27">
        <v>1</v>
      </c>
      <c r="J9" s="26">
        <v>2</v>
      </c>
      <c r="K9" s="26">
        <v>3</v>
      </c>
      <c r="L9" s="26">
        <v>4</v>
      </c>
      <c r="M9" s="28">
        <v>5</v>
      </c>
      <c r="N9" s="85"/>
      <c r="O9" s="26" t="s">
        <v>23</v>
      </c>
      <c r="P9" s="26" t="s">
        <v>24</v>
      </c>
      <c r="Q9" s="47" t="s">
        <v>25</v>
      </c>
      <c r="R9" s="21"/>
    </row>
    <row r="10" spans="1:17" ht="15.75" thickTop="1">
      <c r="A10" s="6">
        <v>1</v>
      </c>
      <c r="B10" s="23" t="str">
        <f>IF(ISERROR(VLOOKUP($A10,#REF!,10,FALSE))=TRUE," ",VLOOKUP($A10,#REF!,10,FALSE))</f>
        <v> </v>
      </c>
      <c r="C10" s="23" t="str">
        <f>IF(ISERROR(VLOOKUP($B10,#REF!,7,FALSE))=TRUE," ",VLOOKUP($B10,#REF!,7,FALSE))</f>
        <v> </v>
      </c>
      <c r="D10" s="41" t="str">
        <f>IF(ISERROR(VLOOKUP($B10,#REF!,6,FALSE))=TRUE," ",VLOOKUP($B10,#REF!,6,FALSE))</f>
        <v> </v>
      </c>
      <c r="E10" s="41" t="str">
        <f>IF(ISERROR(VLOOKUP($B10,#REF!,5,FALSE))=TRUE," ",IF(VLOOKUP($B10,#REF!,5,FALSE)=0,"б/р",VLOOKUP($B10,#REF!,5,FALSE)))</f>
        <v> </v>
      </c>
      <c r="F10" s="41" t="str">
        <f>IF(ISERROR(INT(VLOOKUP($B10,#REF!,11,FALSE)))=TRUE," ",INT(VLOOKUP($B10,#REF!,11,FALSE)))</f>
        <v> </v>
      </c>
      <c r="G10" s="23" t="str">
        <f>IF(ISERROR(VLOOKUP($B10,#REF!,10,FALSE))=TRUE," ",VLOOKUP($B10,#REF!,10,FALSE))</f>
        <v> </v>
      </c>
      <c r="H10" s="61" t="str">
        <f>IF(ISERROR(IF(VLOOKUP(B10,#REF!,11,FALSE)&lt;$L$7,"доп","Л/П"))=TRUE," ",IF(VLOOKUP(B10,#REF!,11,FALSE)&lt;$L$7,"доп","Л/П"))</f>
        <v> </v>
      </c>
      <c r="I10" s="14"/>
      <c r="J10" s="6"/>
      <c r="K10" s="6"/>
      <c r="L10" s="6"/>
      <c r="M10" s="15"/>
      <c r="N10" s="6">
        <f aca="true" t="shared" si="0" ref="N10:N29">SUM(I10:M10)</f>
        <v>0</v>
      </c>
      <c r="O10" s="6"/>
      <c r="P10" s="6">
        <f>SUM(N10*1000/SUM($E$7*$H$7))</f>
        <v>0</v>
      </c>
      <c r="Q10" s="6">
        <v>0</v>
      </c>
    </row>
    <row r="11" spans="1:17" ht="15">
      <c r="A11" s="6">
        <v>2</v>
      </c>
      <c r="B11" s="23" t="str">
        <f>IF(ISERROR(VLOOKUP($A11,#REF!,10,FALSE))=TRUE," ",VLOOKUP($A11,#REF!,10,FALSE))</f>
        <v> </v>
      </c>
      <c r="C11" s="23" t="str">
        <f>IF(ISERROR(VLOOKUP($B11,#REF!,7,FALSE))=TRUE," ",VLOOKUP($B11,#REF!,7,FALSE))</f>
        <v> </v>
      </c>
      <c r="D11" s="41" t="str">
        <f>IF(ISERROR(VLOOKUP($B11,#REF!,6,FALSE))=TRUE," ",VLOOKUP($B11,#REF!,6,FALSE))</f>
        <v> </v>
      </c>
      <c r="E11" s="41" t="str">
        <f>IF(ISERROR(VLOOKUP($B11,#REF!,5,FALSE))=TRUE," ",IF(VLOOKUP($B11,#REF!,5,FALSE)=0,"б/р",VLOOKUP($B11,#REF!,5,FALSE)))</f>
        <v> </v>
      </c>
      <c r="F11" s="41" t="str">
        <f>IF(ISERROR(INT(VLOOKUP($B11,#REF!,11,FALSE)))=TRUE," ",INT(VLOOKUP($B11,#REF!,11,FALSE)))</f>
        <v> </v>
      </c>
      <c r="G11" s="23" t="str">
        <f>IF(ISERROR(VLOOKUP($B11,#REF!,10,FALSE))=TRUE," ",VLOOKUP($B11,#REF!,10,FALSE))</f>
        <v> </v>
      </c>
      <c r="H11" s="61" t="str">
        <f>IF(ISERROR(IF(VLOOKUP(B11,#REF!,11,FALSE)&lt;$L$7,"доп","Л/П"))=TRUE," ",IF(VLOOKUP(B11,#REF!,11,FALSE)&lt;$L$7,"доп","Л/П"))</f>
        <v> </v>
      </c>
      <c r="I11" s="14"/>
      <c r="J11" s="6"/>
      <c r="K11" s="6"/>
      <c r="L11" s="6"/>
      <c r="M11" s="15"/>
      <c r="N11" s="6">
        <f t="shared" si="0"/>
        <v>0</v>
      </c>
      <c r="O11" s="6"/>
      <c r="P11" s="6">
        <f aca="true" t="shared" si="1" ref="P11:P29">SUM(N11*1000/SUM($E$7*$H$7))</f>
        <v>0</v>
      </c>
      <c r="Q11" s="6">
        <v>0</v>
      </c>
    </row>
    <row r="12" spans="1:17" ht="15">
      <c r="A12" s="6">
        <v>3</v>
      </c>
      <c r="B12" s="23" t="str">
        <f>IF(ISERROR(VLOOKUP($A12,#REF!,10,FALSE))=TRUE," ",VLOOKUP($A12,#REF!,10,FALSE))</f>
        <v> </v>
      </c>
      <c r="C12" s="23" t="str">
        <f>IF(ISERROR(VLOOKUP($B12,#REF!,7,FALSE))=TRUE," ",VLOOKUP($B12,#REF!,7,FALSE))</f>
        <v> </v>
      </c>
      <c r="D12" s="41" t="str">
        <f>IF(ISERROR(VLOOKUP($B12,#REF!,6,FALSE))=TRUE," ",VLOOKUP($B12,#REF!,6,FALSE))</f>
        <v> </v>
      </c>
      <c r="E12" s="41" t="str">
        <f>IF(ISERROR(VLOOKUP($B12,#REF!,5,FALSE))=TRUE," ",IF(VLOOKUP($B12,#REF!,5,FALSE)=0,"б/р",VLOOKUP($B12,#REF!,5,FALSE)))</f>
        <v> </v>
      </c>
      <c r="F12" s="41" t="str">
        <f>IF(ISERROR(INT(VLOOKUP($B12,#REF!,11,FALSE)))=TRUE," ",INT(VLOOKUP($B12,#REF!,11,FALSE)))</f>
        <v> </v>
      </c>
      <c r="G12" s="23" t="str">
        <f>IF(ISERROR(VLOOKUP($B12,#REF!,10,FALSE))=TRUE," ",VLOOKUP($B12,#REF!,10,FALSE))</f>
        <v> </v>
      </c>
      <c r="H12" s="61" t="str">
        <f>IF(ISERROR(IF(VLOOKUP(B12,#REF!,11,FALSE)&lt;$L$7,"доп","Л/П"))=TRUE," ",IF(VLOOKUP(B12,#REF!,11,FALSE)&lt;$L$7,"доп","Л/П"))</f>
        <v> </v>
      </c>
      <c r="I12" s="14"/>
      <c r="J12" s="6"/>
      <c r="K12" s="6"/>
      <c r="L12" s="6"/>
      <c r="M12" s="15"/>
      <c r="N12" s="6">
        <f t="shared" si="0"/>
        <v>0</v>
      </c>
      <c r="O12" s="6"/>
      <c r="P12" s="6">
        <f t="shared" si="1"/>
        <v>0</v>
      </c>
      <c r="Q12" s="6">
        <v>0</v>
      </c>
    </row>
    <row r="13" spans="1:17" ht="15">
      <c r="A13" s="6">
        <v>4</v>
      </c>
      <c r="B13" s="23" t="str">
        <f>IF(ISERROR(VLOOKUP($A13,#REF!,10,FALSE))=TRUE," ",VLOOKUP($A13,#REF!,10,FALSE))</f>
        <v> </v>
      </c>
      <c r="C13" s="23" t="str">
        <f>IF(ISERROR(VLOOKUP($B13,#REF!,7,FALSE))=TRUE," ",VLOOKUP($B13,#REF!,7,FALSE))</f>
        <v> </v>
      </c>
      <c r="D13" s="41" t="str">
        <f>IF(ISERROR(VLOOKUP($B13,#REF!,6,FALSE))=TRUE," ",VLOOKUP($B13,#REF!,6,FALSE))</f>
        <v> </v>
      </c>
      <c r="E13" s="41" t="str">
        <f>IF(ISERROR(VLOOKUP($B13,#REF!,5,FALSE))=TRUE," ",IF(VLOOKUP($B13,#REF!,5,FALSE)=0,"б/р",VLOOKUP($B13,#REF!,5,FALSE)))</f>
        <v> </v>
      </c>
      <c r="F13" s="41" t="str">
        <f>IF(ISERROR(INT(VLOOKUP($B13,#REF!,11,FALSE)))=TRUE," ",INT(VLOOKUP($B13,#REF!,11,FALSE)))</f>
        <v> </v>
      </c>
      <c r="G13" s="23" t="str">
        <f>IF(ISERROR(VLOOKUP($B13,#REF!,10,FALSE))=TRUE," ",VLOOKUP($B13,#REF!,10,FALSE))</f>
        <v> </v>
      </c>
      <c r="H13" s="61" t="str">
        <f>IF(ISERROR(IF(VLOOKUP(B13,#REF!,11,FALSE)&lt;$L$7,"доп","Л/П"))=TRUE," ",IF(VLOOKUP(B13,#REF!,11,FALSE)&lt;$L$7,"доп","Л/П"))</f>
        <v> </v>
      </c>
      <c r="I13" s="14"/>
      <c r="J13" s="6"/>
      <c r="K13" s="6"/>
      <c r="L13" s="6"/>
      <c r="M13" s="15"/>
      <c r="N13" s="6">
        <f t="shared" si="0"/>
        <v>0</v>
      </c>
      <c r="O13" s="6"/>
      <c r="P13" s="6">
        <f t="shared" si="1"/>
        <v>0</v>
      </c>
      <c r="Q13" s="6">
        <v>0</v>
      </c>
    </row>
    <row r="14" spans="1:17" ht="15">
      <c r="A14" s="6">
        <v>5</v>
      </c>
      <c r="B14" s="23" t="str">
        <f>IF(ISERROR(VLOOKUP($A14,#REF!,10,FALSE))=TRUE," ",VLOOKUP($A14,#REF!,10,FALSE))</f>
        <v> </v>
      </c>
      <c r="C14" s="23" t="str">
        <f>IF(ISERROR(VLOOKUP($B14,#REF!,7,FALSE))=TRUE," ",VLOOKUP($B14,#REF!,7,FALSE))</f>
        <v> </v>
      </c>
      <c r="D14" s="41" t="str">
        <f>IF(ISERROR(VLOOKUP($B14,#REF!,6,FALSE))=TRUE," ",VLOOKUP($B14,#REF!,6,FALSE))</f>
        <v> </v>
      </c>
      <c r="E14" s="41" t="str">
        <f>IF(ISERROR(VLOOKUP($B14,#REF!,5,FALSE))=TRUE," ",IF(VLOOKUP($B14,#REF!,5,FALSE)=0,"б/р",VLOOKUP($B14,#REF!,5,FALSE)))</f>
        <v> </v>
      </c>
      <c r="F14" s="41" t="str">
        <f>IF(ISERROR(INT(VLOOKUP($B14,#REF!,11,FALSE)))=TRUE," ",INT(VLOOKUP($B14,#REF!,11,FALSE)))</f>
        <v> </v>
      </c>
      <c r="G14" s="23" t="str">
        <f>IF(ISERROR(VLOOKUP($B14,#REF!,10,FALSE))=TRUE," ",VLOOKUP($B14,#REF!,10,FALSE))</f>
        <v> </v>
      </c>
      <c r="H14" s="61" t="str">
        <f>IF(ISERROR(IF(VLOOKUP(B14,#REF!,11,FALSE)&lt;$L$7,"доп","Л/П"))=TRUE," ",IF(VLOOKUP(B14,#REF!,11,FALSE)&lt;$L$7,"доп","Л/П"))</f>
        <v> </v>
      </c>
      <c r="I14" s="14"/>
      <c r="J14" s="6"/>
      <c r="K14" s="6"/>
      <c r="L14" s="6"/>
      <c r="M14" s="15"/>
      <c r="N14" s="6">
        <f t="shared" si="0"/>
        <v>0</v>
      </c>
      <c r="O14" s="6"/>
      <c r="P14" s="6">
        <f t="shared" si="1"/>
        <v>0</v>
      </c>
      <c r="Q14" s="6">
        <v>0</v>
      </c>
    </row>
    <row r="15" spans="1:17" ht="15">
      <c r="A15" s="6">
        <v>6</v>
      </c>
      <c r="B15" s="23" t="str">
        <f>IF(ISERROR(VLOOKUP($A15,#REF!,10,FALSE))=TRUE," ",VLOOKUP($A15,#REF!,10,FALSE))</f>
        <v> </v>
      </c>
      <c r="C15" s="23" t="str">
        <f>IF(ISERROR(VLOOKUP($B15,#REF!,7,FALSE))=TRUE," ",VLOOKUP($B15,#REF!,7,FALSE))</f>
        <v> </v>
      </c>
      <c r="D15" s="41" t="str">
        <f>IF(ISERROR(VLOOKUP($B15,#REF!,6,FALSE))=TRUE," ",VLOOKUP($B15,#REF!,6,FALSE))</f>
        <v> </v>
      </c>
      <c r="E15" s="41" t="str">
        <f>IF(ISERROR(VLOOKUP($B15,#REF!,5,FALSE))=TRUE," ",IF(VLOOKUP($B15,#REF!,5,FALSE)=0,"б/р",VLOOKUP($B15,#REF!,5,FALSE)))</f>
        <v> </v>
      </c>
      <c r="F15" s="41" t="str">
        <f>IF(ISERROR(INT(VLOOKUP($B15,#REF!,11,FALSE)))=TRUE," ",INT(VLOOKUP($B15,#REF!,11,FALSE)))</f>
        <v> </v>
      </c>
      <c r="G15" s="23" t="str">
        <f>IF(ISERROR(VLOOKUP($B15,#REF!,10,FALSE))=TRUE," ",VLOOKUP($B15,#REF!,10,FALSE))</f>
        <v> </v>
      </c>
      <c r="H15" s="61" t="str">
        <f>IF(ISERROR(IF(VLOOKUP(B15,#REF!,11,FALSE)&lt;$L$7,"доп","Л/П"))=TRUE," ",IF(VLOOKUP(B15,#REF!,11,FALSE)&lt;$L$7,"доп","Л/П"))</f>
        <v> </v>
      </c>
      <c r="I15" s="14"/>
      <c r="J15" s="6"/>
      <c r="K15" s="6"/>
      <c r="L15" s="6"/>
      <c r="M15" s="15"/>
      <c r="N15" s="6">
        <f t="shared" si="0"/>
        <v>0</v>
      </c>
      <c r="O15" s="6"/>
      <c r="P15" s="6">
        <f t="shared" si="1"/>
        <v>0</v>
      </c>
      <c r="Q15" s="6">
        <v>0</v>
      </c>
    </row>
    <row r="16" spans="1:17" ht="15">
      <c r="A16" s="6">
        <v>7</v>
      </c>
      <c r="B16" s="23" t="str">
        <f>IF(ISERROR(VLOOKUP($A16,#REF!,10,FALSE))=TRUE," ",VLOOKUP($A16,#REF!,10,FALSE))</f>
        <v> </v>
      </c>
      <c r="C16" s="23" t="str">
        <f>IF(ISERROR(VLOOKUP($B16,#REF!,7,FALSE))=TRUE," ",VLOOKUP($B16,#REF!,7,FALSE))</f>
        <v> </v>
      </c>
      <c r="D16" s="41" t="str">
        <f>IF(ISERROR(VLOOKUP($B16,#REF!,6,FALSE))=TRUE," ",VLOOKUP($B16,#REF!,6,FALSE))</f>
        <v> </v>
      </c>
      <c r="E16" s="41" t="str">
        <f>IF(ISERROR(VLOOKUP($B16,#REF!,5,FALSE))=TRUE," ",IF(VLOOKUP($B16,#REF!,5,FALSE)=0,"б/р",VLOOKUP($B16,#REF!,5,FALSE)))</f>
        <v> </v>
      </c>
      <c r="F16" s="41" t="str">
        <f>IF(ISERROR(INT(VLOOKUP($B16,#REF!,11,FALSE)))=TRUE," ",INT(VLOOKUP($B16,#REF!,11,FALSE)))</f>
        <v> </v>
      </c>
      <c r="G16" s="23" t="str">
        <f>IF(ISERROR(VLOOKUP($B16,#REF!,10,FALSE))=TRUE," ",VLOOKUP($B16,#REF!,10,FALSE))</f>
        <v> </v>
      </c>
      <c r="H16" s="61" t="str">
        <f>IF(ISERROR(IF(VLOOKUP(B16,#REF!,11,FALSE)&lt;$L$7,"доп","Л/П"))=TRUE," ",IF(VLOOKUP(B16,#REF!,11,FALSE)&lt;$L$7,"доп","Л/П"))</f>
        <v> </v>
      </c>
      <c r="I16" s="14"/>
      <c r="J16" s="6"/>
      <c r="K16" s="6"/>
      <c r="L16" s="6"/>
      <c r="M16" s="15"/>
      <c r="N16" s="6">
        <f t="shared" si="0"/>
        <v>0</v>
      </c>
      <c r="O16" s="6"/>
      <c r="P16" s="6">
        <f t="shared" si="1"/>
        <v>0</v>
      </c>
      <c r="Q16" s="6">
        <v>0</v>
      </c>
    </row>
    <row r="17" spans="1:17" ht="15">
      <c r="A17" s="6">
        <v>8</v>
      </c>
      <c r="B17" s="23" t="str">
        <f>IF(ISERROR(VLOOKUP($A17,#REF!,10,FALSE))=TRUE," ",VLOOKUP($A17,#REF!,10,FALSE))</f>
        <v> </v>
      </c>
      <c r="C17" s="23" t="str">
        <f>IF(ISERROR(VLOOKUP($B17,#REF!,7,FALSE))=TRUE," ",VLOOKUP($B17,#REF!,7,FALSE))</f>
        <v> </v>
      </c>
      <c r="D17" s="41" t="str">
        <f>IF(ISERROR(VLOOKUP($B17,#REF!,6,FALSE))=TRUE," ",VLOOKUP($B17,#REF!,6,FALSE))</f>
        <v> </v>
      </c>
      <c r="E17" s="41" t="str">
        <f>IF(ISERROR(VLOOKUP($B17,#REF!,5,FALSE))=TRUE," ",IF(VLOOKUP($B17,#REF!,5,FALSE)=0,"б/р",VLOOKUP($B17,#REF!,5,FALSE)))</f>
        <v> </v>
      </c>
      <c r="F17" s="41" t="str">
        <f>IF(ISERROR(INT(VLOOKUP($B17,#REF!,11,FALSE)))=TRUE," ",INT(VLOOKUP($B17,#REF!,11,FALSE)))</f>
        <v> </v>
      </c>
      <c r="G17" s="23" t="str">
        <f>IF(ISERROR(VLOOKUP($B17,#REF!,10,FALSE))=TRUE," ",VLOOKUP($B17,#REF!,10,FALSE))</f>
        <v> </v>
      </c>
      <c r="H17" s="61" t="str">
        <f>IF(ISERROR(IF(VLOOKUP(B17,#REF!,11,FALSE)&lt;$L$7,"доп","Л/П"))=TRUE," ",IF(VLOOKUP(B17,#REF!,11,FALSE)&lt;$L$7,"доп","Л/П"))</f>
        <v> </v>
      </c>
      <c r="I17" s="14"/>
      <c r="J17" s="6"/>
      <c r="K17" s="6"/>
      <c r="L17" s="6"/>
      <c r="M17" s="15"/>
      <c r="N17" s="6">
        <f t="shared" si="0"/>
        <v>0</v>
      </c>
      <c r="O17" s="6"/>
      <c r="P17" s="6">
        <f t="shared" si="1"/>
        <v>0</v>
      </c>
      <c r="Q17" s="6">
        <v>0</v>
      </c>
    </row>
    <row r="18" spans="1:17" ht="15">
      <c r="A18" s="6">
        <v>9</v>
      </c>
      <c r="B18" s="23" t="str">
        <f>IF(ISERROR(VLOOKUP($A18,#REF!,10,FALSE))=TRUE," ",VLOOKUP($A18,#REF!,10,FALSE))</f>
        <v> </v>
      </c>
      <c r="C18" s="23" t="str">
        <f>IF(ISERROR(VLOOKUP($B18,#REF!,7,FALSE))=TRUE," ",VLOOKUP($B18,#REF!,7,FALSE))</f>
        <v> </v>
      </c>
      <c r="D18" s="41" t="str">
        <f>IF(ISERROR(VLOOKUP($B18,#REF!,6,FALSE))=TRUE," ",VLOOKUP($B18,#REF!,6,FALSE))</f>
        <v> </v>
      </c>
      <c r="E18" s="41" t="str">
        <f>IF(ISERROR(VLOOKUP($B18,#REF!,5,FALSE))=TRUE," ",IF(VLOOKUP($B18,#REF!,5,FALSE)=0,"б/р",VLOOKUP($B18,#REF!,5,FALSE)))</f>
        <v> </v>
      </c>
      <c r="F18" s="41" t="str">
        <f>IF(ISERROR(INT(VLOOKUP($B18,#REF!,11,FALSE)))=TRUE," ",INT(VLOOKUP($B18,#REF!,11,FALSE)))</f>
        <v> </v>
      </c>
      <c r="G18" s="23" t="str">
        <f>IF(ISERROR(VLOOKUP($B18,#REF!,10,FALSE))=TRUE," ",VLOOKUP($B18,#REF!,10,FALSE))</f>
        <v> </v>
      </c>
      <c r="H18" s="61" t="str">
        <f>IF(ISERROR(IF(VLOOKUP(B18,#REF!,11,FALSE)&lt;$L$7,"доп","Л/П"))=TRUE," ",IF(VLOOKUP(B18,#REF!,11,FALSE)&lt;$L$7,"доп","Л/П"))</f>
        <v> </v>
      </c>
      <c r="I18" s="14"/>
      <c r="J18" s="6"/>
      <c r="K18" s="6"/>
      <c r="L18" s="6"/>
      <c r="M18" s="15"/>
      <c r="N18" s="6">
        <f t="shared" si="0"/>
        <v>0</v>
      </c>
      <c r="O18" s="6"/>
      <c r="P18" s="6">
        <f t="shared" si="1"/>
        <v>0</v>
      </c>
      <c r="Q18" s="6">
        <v>0</v>
      </c>
    </row>
    <row r="19" spans="1:17" ht="15">
      <c r="A19" s="6">
        <v>10</v>
      </c>
      <c r="B19" s="23" t="str">
        <f>IF(ISERROR(VLOOKUP($A19,#REF!,10,FALSE))=TRUE," ",VLOOKUP($A19,#REF!,10,FALSE))</f>
        <v> </v>
      </c>
      <c r="C19" s="23" t="str">
        <f>IF(ISERROR(VLOOKUP($B19,#REF!,7,FALSE))=TRUE," ",VLOOKUP($B19,#REF!,7,FALSE))</f>
        <v> </v>
      </c>
      <c r="D19" s="41" t="str">
        <f>IF(ISERROR(VLOOKUP($B19,#REF!,6,FALSE))=TRUE," ",VLOOKUP($B19,#REF!,6,FALSE))</f>
        <v> </v>
      </c>
      <c r="E19" s="41" t="str">
        <f>IF(ISERROR(VLOOKUP($B19,#REF!,5,FALSE))=TRUE," ",IF(VLOOKUP($B19,#REF!,5,FALSE)=0,"б/р",VLOOKUP($B19,#REF!,5,FALSE)))</f>
        <v> </v>
      </c>
      <c r="F19" s="41" t="str">
        <f>IF(ISERROR(INT(VLOOKUP($B19,#REF!,11,FALSE)))=TRUE," ",INT(VLOOKUP($B19,#REF!,11,FALSE)))</f>
        <v> </v>
      </c>
      <c r="G19" s="23" t="str">
        <f>IF(ISERROR(VLOOKUP($B19,#REF!,10,FALSE))=TRUE," ",VLOOKUP($B19,#REF!,10,FALSE))</f>
        <v> </v>
      </c>
      <c r="H19" s="61" t="str">
        <f>IF(ISERROR(IF(VLOOKUP(B19,#REF!,11,FALSE)&lt;$L$7,"доп","Л/П"))=TRUE," ",IF(VLOOKUP(B19,#REF!,11,FALSE)&lt;$L$7,"доп","Л/П"))</f>
        <v> </v>
      </c>
      <c r="I19" s="14"/>
      <c r="J19" s="6"/>
      <c r="K19" s="6"/>
      <c r="L19" s="6"/>
      <c r="M19" s="15"/>
      <c r="N19" s="6">
        <f t="shared" si="0"/>
        <v>0</v>
      </c>
      <c r="O19" s="6"/>
      <c r="P19" s="6">
        <f t="shared" si="1"/>
        <v>0</v>
      </c>
      <c r="Q19" s="6">
        <v>0</v>
      </c>
    </row>
    <row r="20" spans="1:17" ht="15">
      <c r="A20" s="6">
        <v>11</v>
      </c>
      <c r="B20" s="23" t="str">
        <f>IF(ISERROR(VLOOKUP($A20,#REF!,10,FALSE))=TRUE," ",VLOOKUP($A20,#REF!,10,FALSE))</f>
        <v> </v>
      </c>
      <c r="C20" s="23" t="str">
        <f>IF(ISERROR(VLOOKUP($B20,#REF!,7,FALSE))=TRUE," ",VLOOKUP($B20,#REF!,7,FALSE))</f>
        <v> </v>
      </c>
      <c r="D20" s="41" t="str">
        <f>IF(ISERROR(VLOOKUP($B20,#REF!,6,FALSE))=TRUE," ",VLOOKUP($B20,#REF!,6,FALSE))</f>
        <v> </v>
      </c>
      <c r="E20" s="41" t="str">
        <f>IF(ISERROR(VLOOKUP($B20,#REF!,5,FALSE))=TRUE," ",IF(VLOOKUP($B20,#REF!,5,FALSE)=0,"б/р",VLOOKUP($B20,#REF!,5,FALSE)))</f>
        <v> </v>
      </c>
      <c r="F20" s="41" t="str">
        <f>IF(ISERROR(INT(VLOOKUP($B20,#REF!,11,FALSE)))=TRUE," ",INT(VLOOKUP($B20,#REF!,11,FALSE)))</f>
        <v> </v>
      </c>
      <c r="G20" s="23" t="str">
        <f>IF(ISERROR(VLOOKUP($B20,#REF!,10,FALSE))=TRUE," ",VLOOKUP($B20,#REF!,10,FALSE))</f>
        <v> </v>
      </c>
      <c r="H20" s="61" t="str">
        <f>IF(ISERROR(IF(VLOOKUP(B20,#REF!,11,FALSE)&lt;$L$7,"доп","Л/П"))=TRUE," ",IF(VLOOKUP(B20,#REF!,11,FALSE)&lt;$L$7,"доп","Л/П"))</f>
        <v> </v>
      </c>
      <c r="I20" s="14"/>
      <c r="J20" s="6"/>
      <c r="K20" s="6"/>
      <c r="L20" s="6"/>
      <c r="M20" s="15"/>
      <c r="N20" s="6">
        <f t="shared" si="0"/>
        <v>0</v>
      </c>
      <c r="O20" s="6"/>
      <c r="P20" s="6">
        <f t="shared" si="1"/>
        <v>0</v>
      </c>
      <c r="Q20" s="6">
        <v>0</v>
      </c>
    </row>
    <row r="21" spans="1:17" ht="15">
      <c r="A21" s="6">
        <v>12</v>
      </c>
      <c r="B21" s="23" t="str">
        <f>IF(ISERROR(VLOOKUP($A21,#REF!,10,FALSE))=TRUE," ",VLOOKUP($A21,#REF!,10,FALSE))</f>
        <v> </v>
      </c>
      <c r="C21" s="23" t="str">
        <f>IF(ISERROR(VLOOKUP($B21,#REF!,7,FALSE))=TRUE," ",VLOOKUP($B21,#REF!,7,FALSE))</f>
        <v> </v>
      </c>
      <c r="D21" s="41" t="str">
        <f>IF(ISERROR(VLOOKUP($B21,#REF!,6,FALSE))=TRUE," ",VLOOKUP($B21,#REF!,6,FALSE))</f>
        <v> </v>
      </c>
      <c r="E21" s="41" t="str">
        <f>IF(ISERROR(VLOOKUP($B21,#REF!,5,FALSE))=TRUE," ",IF(VLOOKUP($B21,#REF!,5,FALSE)=0,"б/р",VLOOKUP($B21,#REF!,5,FALSE)))</f>
        <v> </v>
      </c>
      <c r="F21" s="41" t="str">
        <f>IF(ISERROR(INT(VLOOKUP($B21,#REF!,11,FALSE)))=TRUE," ",INT(VLOOKUP($B21,#REF!,11,FALSE)))</f>
        <v> </v>
      </c>
      <c r="G21" s="23" t="str">
        <f>IF(ISERROR(VLOOKUP($B21,#REF!,10,FALSE))=TRUE," ",VLOOKUP($B21,#REF!,10,FALSE))</f>
        <v> </v>
      </c>
      <c r="H21" s="61" t="str">
        <f>IF(ISERROR(IF(VLOOKUP(B21,#REF!,11,FALSE)&lt;$L$7,"доп","Л/П"))=TRUE," ",IF(VLOOKUP(B21,#REF!,11,FALSE)&lt;$L$7,"доп","Л/П"))</f>
        <v> </v>
      </c>
      <c r="I21" s="14"/>
      <c r="J21" s="6"/>
      <c r="K21" s="6"/>
      <c r="L21" s="6"/>
      <c r="M21" s="15"/>
      <c r="N21" s="6">
        <f t="shared" si="0"/>
        <v>0</v>
      </c>
      <c r="O21" s="6"/>
      <c r="P21" s="6">
        <f t="shared" si="1"/>
        <v>0</v>
      </c>
      <c r="Q21" s="6">
        <v>0</v>
      </c>
    </row>
    <row r="22" spans="1:17" ht="15">
      <c r="A22" s="6">
        <v>13</v>
      </c>
      <c r="B22" s="23" t="str">
        <f>IF(ISERROR(VLOOKUP($A22,#REF!,10,FALSE))=TRUE," ",VLOOKUP($A22,#REF!,10,FALSE))</f>
        <v> </v>
      </c>
      <c r="C22" s="23" t="str">
        <f>IF(ISERROR(VLOOKUP($B22,#REF!,7,FALSE))=TRUE," ",VLOOKUP($B22,#REF!,7,FALSE))</f>
        <v> </v>
      </c>
      <c r="D22" s="41" t="str">
        <f>IF(ISERROR(VLOOKUP($B22,#REF!,6,FALSE))=TRUE," ",VLOOKUP($B22,#REF!,6,FALSE))</f>
        <v> </v>
      </c>
      <c r="E22" s="41" t="str">
        <f>IF(ISERROR(VLOOKUP($B22,#REF!,5,FALSE))=TRUE," ",IF(VLOOKUP($B22,#REF!,5,FALSE)=0,"б/р",VLOOKUP($B22,#REF!,5,FALSE)))</f>
        <v> </v>
      </c>
      <c r="F22" s="41" t="str">
        <f>IF(ISERROR(INT(VLOOKUP($B22,#REF!,11,FALSE)))=TRUE," ",INT(VLOOKUP($B22,#REF!,11,FALSE)))</f>
        <v> </v>
      </c>
      <c r="G22" s="23" t="str">
        <f>IF(ISERROR(VLOOKUP($B22,#REF!,10,FALSE))=TRUE," ",VLOOKUP($B22,#REF!,10,FALSE))</f>
        <v> </v>
      </c>
      <c r="H22" s="61" t="str">
        <f>IF(ISERROR(IF(VLOOKUP(B22,#REF!,11,FALSE)&lt;$L$7,"доп","Л/П"))=TRUE," ",IF(VLOOKUP(B22,#REF!,11,FALSE)&lt;$L$7,"доп","Л/П"))</f>
        <v> </v>
      </c>
      <c r="I22" s="14"/>
      <c r="J22" s="6"/>
      <c r="K22" s="6"/>
      <c r="L22" s="6"/>
      <c r="M22" s="15"/>
      <c r="N22" s="6">
        <f t="shared" si="0"/>
        <v>0</v>
      </c>
      <c r="O22" s="6"/>
      <c r="P22" s="6">
        <f t="shared" si="1"/>
        <v>0</v>
      </c>
      <c r="Q22" s="6">
        <v>0</v>
      </c>
    </row>
    <row r="23" spans="1:17" ht="15">
      <c r="A23" s="6">
        <v>14</v>
      </c>
      <c r="B23" s="23" t="str">
        <f>IF(ISERROR(VLOOKUP($A23,#REF!,10,FALSE))=TRUE," ",VLOOKUP($A23,#REF!,10,FALSE))</f>
        <v> </v>
      </c>
      <c r="C23" s="23" t="str">
        <f>IF(ISERROR(VLOOKUP($B23,#REF!,7,FALSE))=TRUE," ",VLOOKUP($B23,#REF!,7,FALSE))</f>
        <v> </v>
      </c>
      <c r="D23" s="41" t="str">
        <f>IF(ISERROR(VLOOKUP($B23,#REF!,6,FALSE))=TRUE," ",VLOOKUP($B23,#REF!,6,FALSE))</f>
        <v> </v>
      </c>
      <c r="E23" s="41" t="str">
        <f>IF(ISERROR(VLOOKUP($B23,#REF!,5,FALSE))=TRUE," ",IF(VLOOKUP($B23,#REF!,5,FALSE)=0,"б/р",VLOOKUP($B23,#REF!,5,FALSE)))</f>
        <v> </v>
      </c>
      <c r="F23" s="41" t="str">
        <f>IF(ISERROR(INT(VLOOKUP($B23,#REF!,11,FALSE)))=TRUE," ",INT(VLOOKUP($B23,#REF!,11,FALSE)))</f>
        <v> </v>
      </c>
      <c r="G23" s="23" t="str">
        <f>IF(ISERROR(VLOOKUP($B23,#REF!,10,FALSE))=TRUE," ",VLOOKUP($B23,#REF!,10,FALSE))</f>
        <v> </v>
      </c>
      <c r="H23" s="61" t="str">
        <f>IF(ISERROR(IF(VLOOKUP(B23,#REF!,11,FALSE)&lt;$L$7,"доп","Л/П"))=TRUE," ",IF(VLOOKUP(B23,#REF!,11,FALSE)&lt;$L$7,"доп","Л/П"))</f>
        <v> </v>
      </c>
      <c r="I23" s="14"/>
      <c r="J23" s="6"/>
      <c r="K23" s="6"/>
      <c r="L23" s="6"/>
      <c r="M23" s="15"/>
      <c r="N23" s="6">
        <f t="shared" si="0"/>
        <v>0</v>
      </c>
      <c r="O23" s="6"/>
      <c r="P23" s="6">
        <f t="shared" si="1"/>
        <v>0</v>
      </c>
      <c r="Q23" s="6">
        <v>0</v>
      </c>
    </row>
    <row r="24" spans="1:17" ht="15">
      <c r="A24" s="6">
        <v>15</v>
      </c>
      <c r="B24" s="23" t="str">
        <f>IF(ISERROR(VLOOKUP($A24,#REF!,10,FALSE))=TRUE," ",VLOOKUP($A24,#REF!,10,FALSE))</f>
        <v> </v>
      </c>
      <c r="C24" s="23" t="str">
        <f>IF(ISERROR(VLOOKUP($B24,#REF!,7,FALSE))=TRUE," ",VLOOKUP($B24,#REF!,7,FALSE))</f>
        <v> </v>
      </c>
      <c r="D24" s="41" t="str">
        <f>IF(ISERROR(VLOOKUP($B24,#REF!,6,FALSE))=TRUE," ",VLOOKUP($B24,#REF!,6,FALSE))</f>
        <v> </v>
      </c>
      <c r="E24" s="41" t="str">
        <f>IF(ISERROR(VLOOKUP($B24,#REF!,5,FALSE))=TRUE," ",IF(VLOOKUP($B24,#REF!,5,FALSE)=0,"б/р",VLOOKUP($B24,#REF!,5,FALSE)))</f>
        <v> </v>
      </c>
      <c r="F24" s="41" t="str">
        <f>IF(ISERROR(INT(VLOOKUP($B24,#REF!,11,FALSE)))=TRUE," ",INT(VLOOKUP($B24,#REF!,11,FALSE)))</f>
        <v> </v>
      </c>
      <c r="G24" s="23" t="str">
        <f>IF(ISERROR(VLOOKUP($B24,#REF!,10,FALSE))=TRUE," ",VLOOKUP($B24,#REF!,10,FALSE))</f>
        <v> </v>
      </c>
      <c r="H24" s="61" t="str">
        <f>IF(ISERROR(IF(VLOOKUP(B24,#REF!,11,FALSE)&lt;$L$7,"доп","Л/П"))=TRUE," ",IF(VLOOKUP(B24,#REF!,11,FALSE)&lt;$L$7,"доп","Л/П"))</f>
        <v> </v>
      </c>
      <c r="I24" s="14"/>
      <c r="J24" s="6"/>
      <c r="K24" s="6"/>
      <c r="L24" s="6"/>
      <c r="M24" s="15"/>
      <c r="N24" s="6">
        <f t="shared" si="0"/>
        <v>0</v>
      </c>
      <c r="O24" s="6"/>
      <c r="P24" s="6">
        <f t="shared" si="1"/>
        <v>0</v>
      </c>
      <c r="Q24" s="6">
        <v>0</v>
      </c>
    </row>
    <row r="25" spans="1:17" ht="15">
      <c r="A25" s="6">
        <v>16</v>
      </c>
      <c r="B25" s="23" t="str">
        <f>IF(ISERROR(VLOOKUP($A25,#REF!,10,FALSE))=TRUE," ",VLOOKUP($A25,#REF!,10,FALSE))</f>
        <v> </v>
      </c>
      <c r="C25" s="23" t="str">
        <f>IF(ISERROR(VLOOKUP($B25,#REF!,7,FALSE))=TRUE," ",VLOOKUP($B25,#REF!,7,FALSE))</f>
        <v> </v>
      </c>
      <c r="D25" s="41" t="str">
        <f>IF(ISERROR(VLOOKUP($B25,#REF!,6,FALSE))=TRUE," ",VLOOKUP($B25,#REF!,6,FALSE))</f>
        <v> </v>
      </c>
      <c r="E25" s="41" t="str">
        <f>IF(ISERROR(VLOOKUP($B25,#REF!,5,FALSE))=TRUE," ",IF(VLOOKUP($B25,#REF!,5,FALSE)=0,"б/р",VLOOKUP($B25,#REF!,5,FALSE)))</f>
        <v> </v>
      </c>
      <c r="F25" s="41" t="str">
        <f>IF(ISERROR(INT(VLOOKUP($B25,#REF!,11,FALSE)))=TRUE," ",INT(VLOOKUP($B25,#REF!,11,FALSE)))</f>
        <v> </v>
      </c>
      <c r="G25" s="23" t="str">
        <f>IF(ISERROR(VLOOKUP($B25,#REF!,10,FALSE))=TRUE," ",VLOOKUP($B25,#REF!,10,FALSE))</f>
        <v> </v>
      </c>
      <c r="H25" s="61" t="str">
        <f>IF(ISERROR(IF(VLOOKUP(B25,#REF!,11,FALSE)&lt;$L$7,"доп","Л/П"))=TRUE," ",IF(VLOOKUP(B25,#REF!,11,FALSE)&lt;$L$7,"доп","Л/П"))</f>
        <v> </v>
      </c>
      <c r="I25" s="14"/>
      <c r="J25" s="6"/>
      <c r="K25" s="6"/>
      <c r="L25" s="6"/>
      <c r="M25" s="15"/>
      <c r="N25" s="6">
        <f t="shared" si="0"/>
        <v>0</v>
      </c>
      <c r="O25" s="6"/>
      <c r="P25" s="6">
        <f t="shared" si="1"/>
        <v>0</v>
      </c>
      <c r="Q25" s="6">
        <v>0</v>
      </c>
    </row>
    <row r="26" spans="1:17" ht="15">
      <c r="A26" s="6">
        <v>17</v>
      </c>
      <c r="B26" s="23" t="str">
        <f>IF(ISERROR(VLOOKUP($A26,#REF!,10,FALSE))=TRUE," ",VLOOKUP($A26,#REF!,10,FALSE))</f>
        <v> </v>
      </c>
      <c r="C26" s="23" t="str">
        <f>IF(ISERROR(VLOOKUP($B26,#REF!,7,FALSE))=TRUE," ",VLOOKUP($B26,#REF!,7,FALSE))</f>
        <v> </v>
      </c>
      <c r="D26" s="41" t="str">
        <f>IF(ISERROR(VLOOKUP($B26,#REF!,6,FALSE))=TRUE," ",VLOOKUP($B26,#REF!,6,FALSE))</f>
        <v> </v>
      </c>
      <c r="E26" s="41" t="str">
        <f>IF(ISERROR(VLOOKUP($B26,#REF!,5,FALSE))=TRUE," ",IF(VLOOKUP($B26,#REF!,5,FALSE)=0,"б/р",VLOOKUP($B26,#REF!,5,FALSE)))</f>
        <v> </v>
      </c>
      <c r="F26" s="41" t="str">
        <f>IF(ISERROR(INT(VLOOKUP($B26,#REF!,11,FALSE)))=TRUE," ",INT(VLOOKUP($B26,#REF!,11,FALSE)))</f>
        <v> </v>
      </c>
      <c r="G26" s="23" t="str">
        <f>IF(ISERROR(VLOOKUP($B26,#REF!,10,FALSE))=TRUE," ",VLOOKUP($B26,#REF!,10,FALSE))</f>
        <v> </v>
      </c>
      <c r="H26" s="61" t="str">
        <f>IF(ISERROR(IF(VLOOKUP(B26,#REF!,11,FALSE)&lt;$L$7,"доп","Л/П"))=TRUE," ",IF(VLOOKUP(B26,#REF!,11,FALSE)&lt;$L$7,"доп","Л/П"))</f>
        <v> </v>
      </c>
      <c r="I26" s="14"/>
      <c r="J26" s="6"/>
      <c r="K26" s="6"/>
      <c r="L26" s="6"/>
      <c r="M26" s="15"/>
      <c r="N26" s="6">
        <f t="shared" si="0"/>
        <v>0</v>
      </c>
      <c r="O26" s="6"/>
      <c r="P26" s="6">
        <f t="shared" si="1"/>
        <v>0</v>
      </c>
      <c r="Q26" s="6">
        <v>0</v>
      </c>
    </row>
    <row r="27" spans="1:17" ht="15">
      <c r="A27" s="6">
        <v>18</v>
      </c>
      <c r="B27" s="23" t="str">
        <f>IF(ISERROR(VLOOKUP($A27,#REF!,10,FALSE))=TRUE," ",VLOOKUP($A27,#REF!,10,FALSE))</f>
        <v> </v>
      </c>
      <c r="C27" s="23" t="str">
        <f>IF(ISERROR(VLOOKUP($B27,#REF!,7,FALSE))=TRUE," ",VLOOKUP($B27,#REF!,7,FALSE))</f>
        <v> </v>
      </c>
      <c r="D27" s="41" t="str">
        <f>IF(ISERROR(VLOOKUP($B27,#REF!,6,FALSE))=TRUE," ",VLOOKUP($B27,#REF!,6,FALSE))</f>
        <v> </v>
      </c>
      <c r="E27" s="41" t="str">
        <f>IF(ISERROR(VLOOKUP($B27,#REF!,5,FALSE))=TRUE," ",IF(VLOOKUP($B27,#REF!,5,FALSE)=0,"б/р",VLOOKUP($B27,#REF!,5,FALSE)))</f>
        <v> </v>
      </c>
      <c r="F27" s="41" t="str">
        <f>IF(ISERROR(INT(VLOOKUP($B27,#REF!,11,FALSE)))=TRUE," ",INT(VLOOKUP($B27,#REF!,11,FALSE)))</f>
        <v> </v>
      </c>
      <c r="G27" s="23" t="str">
        <f>IF(ISERROR(VLOOKUP($B27,#REF!,10,FALSE))=TRUE," ",VLOOKUP($B27,#REF!,10,FALSE))</f>
        <v> </v>
      </c>
      <c r="H27" s="61" t="str">
        <f>IF(ISERROR(IF(VLOOKUP(B27,#REF!,11,FALSE)&lt;$L$7,"доп","Л/П"))=TRUE," ",IF(VLOOKUP(B27,#REF!,11,FALSE)&lt;$L$7,"доп","Л/П"))</f>
        <v> </v>
      </c>
      <c r="I27" s="14"/>
      <c r="J27" s="6"/>
      <c r="K27" s="6"/>
      <c r="L27" s="6"/>
      <c r="M27" s="15"/>
      <c r="N27" s="6">
        <f t="shared" si="0"/>
        <v>0</v>
      </c>
      <c r="O27" s="6"/>
      <c r="P27" s="6">
        <f t="shared" si="1"/>
        <v>0</v>
      </c>
      <c r="Q27" s="6">
        <v>0</v>
      </c>
    </row>
    <row r="28" spans="1:17" ht="15">
      <c r="A28" s="6">
        <v>19</v>
      </c>
      <c r="B28" s="23" t="str">
        <f>IF(ISERROR(VLOOKUP($A28,#REF!,10,FALSE))=TRUE," ",VLOOKUP($A28,#REF!,10,FALSE))</f>
        <v> </v>
      </c>
      <c r="C28" s="23" t="str">
        <f>IF(ISERROR(VLOOKUP($B28,#REF!,7,FALSE))=TRUE," ",VLOOKUP($B28,#REF!,7,FALSE))</f>
        <v> </v>
      </c>
      <c r="D28" s="41" t="str">
        <f>IF(ISERROR(VLOOKUP($B28,#REF!,6,FALSE))=TRUE," ",VLOOKUP($B28,#REF!,6,FALSE))</f>
        <v> </v>
      </c>
      <c r="E28" s="41" t="str">
        <f>IF(ISERROR(VLOOKUP($B28,#REF!,5,FALSE))=TRUE," ",IF(VLOOKUP($B28,#REF!,5,FALSE)=0,"б/р",VLOOKUP($B28,#REF!,5,FALSE)))</f>
        <v> </v>
      </c>
      <c r="F28" s="41" t="str">
        <f>IF(ISERROR(INT(VLOOKUP($B28,#REF!,11,FALSE)))=TRUE," ",INT(VLOOKUP($B28,#REF!,11,FALSE)))</f>
        <v> </v>
      </c>
      <c r="G28" s="23" t="str">
        <f>IF(ISERROR(VLOOKUP($B28,#REF!,10,FALSE))=TRUE," ",VLOOKUP($B28,#REF!,10,FALSE))</f>
        <v> </v>
      </c>
      <c r="H28" s="61" t="str">
        <f>IF(ISERROR(IF(VLOOKUP(B28,#REF!,11,FALSE)&lt;$L$7,"доп","Л/П"))=TRUE," ",IF(VLOOKUP(B28,#REF!,11,FALSE)&lt;$L$7,"доп","Л/П"))</f>
        <v> </v>
      </c>
      <c r="I28" s="14"/>
      <c r="J28" s="6"/>
      <c r="K28" s="6"/>
      <c r="L28" s="6"/>
      <c r="M28" s="15"/>
      <c r="N28" s="6">
        <f t="shared" si="0"/>
        <v>0</v>
      </c>
      <c r="O28" s="6"/>
      <c r="P28" s="6">
        <f t="shared" si="1"/>
        <v>0</v>
      </c>
      <c r="Q28" s="6">
        <v>0</v>
      </c>
    </row>
    <row r="29" spans="1:17" ht="15.75" thickBot="1">
      <c r="A29" s="13">
        <v>20</v>
      </c>
      <c r="B29" s="24" t="str">
        <f>IF(ISERROR(VLOOKUP($A29,#REF!,10,FALSE))=TRUE," ",VLOOKUP($A29,#REF!,10,FALSE))</f>
        <v> </v>
      </c>
      <c r="C29" s="24" t="str">
        <f>IF(ISERROR(VLOOKUP($B29,#REF!,7,FALSE))=TRUE," ",VLOOKUP($B29,#REF!,7,FALSE))</f>
        <v> </v>
      </c>
      <c r="D29" s="42" t="str">
        <f>IF(ISERROR(VLOOKUP($B29,#REF!,6,FALSE))=TRUE," ",VLOOKUP($B29,#REF!,6,FALSE))</f>
        <v> </v>
      </c>
      <c r="E29" s="42" t="str">
        <f>IF(ISERROR(VLOOKUP($B29,#REF!,5,FALSE))=TRUE," ",IF(VLOOKUP($B29,#REF!,5,FALSE)=0,"б/р",VLOOKUP($B29,#REF!,5,FALSE)))</f>
        <v> </v>
      </c>
      <c r="F29" s="42" t="str">
        <f>IF(ISERROR(INT(VLOOKUP($B29,#REF!,11,FALSE)))=TRUE," ",INT(VLOOKUP($B29,#REF!,11,FALSE)))</f>
        <v> </v>
      </c>
      <c r="G29" s="24" t="str">
        <f>IF(ISERROR(VLOOKUP($B29,#REF!,10,FALSE))=TRUE," ",VLOOKUP($B29,#REF!,10,FALSE))</f>
        <v> </v>
      </c>
      <c r="H29" s="62" t="str">
        <f>IF(ISERROR(IF(VLOOKUP(B29,#REF!,11,FALSE)&lt;$L$7,"доп","Л/П"))=TRUE," ",IF(VLOOKUP(B29,#REF!,11,FALSE)&lt;$L$7,"доп","Л/П"))</f>
        <v> </v>
      </c>
      <c r="I29" s="16"/>
      <c r="J29" s="13"/>
      <c r="K29" s="13"/>
      <c r="L29" s="13"/>
      <c r="M29" s="17"/>
      <c r="N29" s="13">
        <f t="shared" si="0"/>
        <v>0</v>
      </c>
      <c r="O29" s="13"/>
      <c r="P29" s="13">
        <f t="shared" si="1"/>
        <v>0</v>
      </c>
      <c r="Q29" s="13">
        <v>0</v>
      </c>
    </row>
    <row r="30" ht="13.5" thickTop="1">
      <c r="A30" s="4"/>
    </row>
    <row r="31" spans="1:2" ht="12.75">
      <c r="A31" s="4"/>
      <c r="B31" s="75" t="s">
        <v>59</v>
      </c>
    </row>
    <row r="32" spans="2:3" ht="12.75">
      <c r="B32" s="60" t="e">
        <f>'F1ABC-В1'!#REF!</f>
        <v>#REF!</v>
      </c>
      <c r="C32" t="e">
        <f>'F1ABC-В1'!#REF!</f>
        <v>#REF!</v>
      </c>
    </row>
    <row r="33" spans="2:3" ht="12.75">
      <c r="B33" s="60" t="e">
        <f>'F1ABC-В1'!#REF!</f>
        <v>#REF!</v>
      </c>
      <c r="C33" t="e">
        <f>'F1ABC-В1'!#REF!</f>
        <v>#REF!</v>
      </c>
    </row>
    <row r="34" spans="2:3" ht="12.75">
      <c r="B34" s="60" t="e">
        <f>'F1ABC-В1'!#REF!</f>
        <v>#REF!</v>
      </c>
      <c r="C34" t="e">
        <f>'F1ABC-В1'!#REF!</f>
        <v>#REF!</v>
      </c>
    </row>
    <row r="35" spans="2:3" ht="12.75">
      <c r="B35" s="60" t="e">
        <f>'F1ABC-В1'!#REF!</f>
        <v>#REF!</v>
      </c>
      <c r="C35" t="e">
        <f>'F1ABC-В1'!#REF!</f>
        <v>#REF!</v>
      </c>
    </row>
    <row r="36" spans="2:3" ht="12.75">
      <c r="B36" s="60" t="e">
        <f>'F1ABC-В1'!#REF!</f>
        <v>#REF!</v>
      </c>
      <c r="C36" t="e">
        <f>'F1ABC-В1'!#REF!</f>
        <v>#REF!</v>
      </c>
    </row>
    <row r="37" spans="2:3" ht="12.75">
      <c r="B37" s="60">
        <f>'F1ABC-В1'!B16</f>
        <v>0</v>
      </c>
      <c r="C37">
        <f>'F1ABC-В1'!C16</f>
        <v>0</v>
      </c>
    </row>
    <row r="38" spans="2:3" ht="12.75">
      <c r="B38" s="60">
        <f>'F1ABC-В1'!B17</f>
        <v>0</v>
      </c>
      <c r="C38">
        <f>'F1ABC-В1'!C17</f>
        <v>0</v>
      </c>
    </row>
    <row r="39" spans="2:3" ht="12.75">
      <c r="B39" s="60">
        <f>'F1ABC-В1'!B18</f>
        <v>0</v>
      </c>
      <c r="C39">
        <f>'F1ABC-В1'!C18</f>
        <v>0</v>
      </c>
    </row>
    <row r="40" spans="2:3" ht="12.75">
      <c r="B40" s="60">
        <f>'F1ABC-В1'!B19</f>
        <v>0</v>
      </c>
      <c r="C40">
        <f>'F1ABC-В1'!C19</f>
        <v>0</v>
      </c>
    </row>
  </sheetData>
  <sheetProtection/>
  <mergeCells count="6">
    <mergeCell ref="B8:B9"/>
    <mergeCell ref="C8:C9"/>
    <mergeCell ref="G8:G9"/>
    <mergeCell ref="H8:H9"/>
    <mergeCell ref="N8:N9"/>
    <mergeCell ref="F8:F9"/>
  </mergeCells>
  <printOptions/>
  <pageMargins left="0.5905511811023623" right="0.3937007874015748" top="0.7874015748031497" bottom="0.7874015748031497" header="0.5118110236220472" footer="0.5118110236220472"/>
  <pageSetup horizontalDpi="120" verticalDpi="120" orientation="landscape" paperSize="9" r:id="rId1"/>
  <headerFooter alignWithMargins="0">
    <oddHeader>&amp;C&amp;A</oddHeader>
    <oddFooter>&amp;CСтр.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showGridLines="0" showZeros="0" zoomScalePageLayoutView="0" workbookViewId="0" topLeftCell="A1">
      <selection activeCell="A20" sqref="A20:IV24"/>
    </sheetView>
  </sheetViews>
  <sheetFormatPr defaultColWidth="9.00390625" defaultRowHeight="12.75"/>
  <cols>
    <col min="1" max="1" width="3.125" style="0" customWidth="1"/>
    <col min="2" max="2" width="30.25390625" style="0" customWidth="1"/>
    <col min="3" max="3" width="16.75390625" style="0" bestFit="1" customWidth="1"/>
    <col min="4" max="4" width="7.25390625" style="0" customWidth="1"/>
    <col min="5" max="5" width="15.875" style="0" bestFit="1" customWidth="1"/>
    <col min="6" max="13" width="7.25390625" style="0" customWidth="1"/>
    <col min="14" max="15" width="6.375" style="0" customWidth="1"/>
  </cols>
  <sheetData>
    <row r="1" spans="1:8" ht="18.75">
      <c r="A1" s="4"/>
      <c r="B1" s="5" t="s">
        <v>7</v>
      </c>
      <c r="H1" s="54" t="s">
        <v>8</v>
      </c>
    </row>
    <row r="2" spans="1:8" ht="18">
      <c r="A2" s="19" t="s">
        <v>9</v>
      </c>
      <c r="B2" s="19"/>
      <c r="D2" s="2"/>
      <c r="H2" s="58" t="s">
        <v>82</v>
      </c>
    </row>
    <row r="3" spans="1:8" ht="18">
      <c r="A3" s="4"/>
      <c r="B3" s="53">
        <v>44478</v>
      </c>
      <c r="D3" s="2"/>
      <c r="H3" s="58" t="s">
        <v>83</v>
      </c>
    </row>
    <row r="4" spans="1:8" ht="18">
      <c r="A4" s="4"/>
      <c r="B4" s="53"/>
      <c r="D4" s="2"/>
      <c r="H4" s="58">
        <v>0</v>
      </c>
    </row>
    <row r="5" spans="1:8" ht="18">
      <c r="A5" s="4"/>
      <c r="B5" s="53"/>
      <c r="D5" s="2"/>
      <c r="H5" s="58"/>
    </row>
    <row r="6" spans="1:9" ht="18">
      <c r="A6" s="4"/>
      <c r="H6" s="63" t="s">
        <v>43</v>
      </c>
      <c r="I6" s="2" t="s">
        <v>37</v>
      </c>
    </row>
    <row r="7" spans="1:15" ht="13.5" thickBot="1">
      <c r="A7" s="52"/>
      <c r="B7" s="52">
        <v>44478</v>
      </c>
      <c r="C7" s="12"/>
      <c r="D7" s="65"/>
      <c r="E7" s="64"/>
      <c r="F7" s="64"/>
      <c r="G7" s="64"/>
      <c r="H7" s="64" t="s">
        <v>49</v>
      </c>
      <c r="I7" s="65">
        <v>15</v>
      </c>
      <c r="J7" s="12" t="s">
        <v>48</v>
      </c>
      <c r="K7" s="12"/>
      <c r="L7" s="12"/>
      <c r="M7" s="12" t="s">
        <v>10</v>
      </c>
      <c r="N7" s="21"/>
      <c r="O7" s="21"/>
    </row>
    <row r="8" spans="1:14" ht="13.5" customHeight="1" thickTop="1">
      <c r="A8" s="7" t="s">
        <v>11</v>
      </c>
      <c r="B8" s="76" t="s">
        <v>12</v>
      </c>
      <c r="C8" s="76" t="s">
        <v>2</v>
      </c>
      <c r="D8" s="7" t="s">
        <v>13</v>
      </c>
      <c r="E8" s="78" t="s">
        <v>5</v>
      </c>
      <c r="F8" s="8"/>
      <c r="G8" s="9"/>
      <c r="H8" s="9" t="s">
        <v>14</v>
      </c>
      <c r="I8" s="22"/>
      <c r="J8" s="10"/>
      <c r="K8" s="84" t="s">
        <v>42</v>
      </c>
      <c r="L8" s="7" t="s">
        <v>16</v>
      </c>
      <c r="M8" s="46" t="s">
        <v>17</v>
      </c>
      <c r="N8" s="21"/>
    </row>
    <row r="9" spans="1:14" ht="13.5" thickBot="1">
      <c r="A9" s="26" t="s">
        <v>19</v>
      </c>
      <c r="B9" s="77"/>
      <c r="C9" s="77"/>
      <c r="D9" s="26" t="s">
        <v>21</v>
      </c>
      <c r="E9" s="79"/>
      <c r="F9" s="27">
        <v>1</v>
      </c>
      <c r="G9" s="26">
        <v>2</v>
      </c>
      <c r="H9" s="26">
        <v>3</v>
      </c>
      <c r="I9" s="26">
        <v>4</v>
      </c>
      <c r="J9" s="28">
        <v>5</v>
      </c>
      <c r="K9" s="85"/>
      <c r="L9" s="26" t="s">
        <v>23</v>
      </c>
      <c r="M9" s="47" t="s">
        <v>24</v>
      </c>
      <c r="N9" s="21"/>
    </row>
    <row r="10" spans="1:13" ht="15.75" thickTop="1">
      <c r="A10" s="6">
        <v>1</v>
      </c>
      <c r="B10" s="74" t="s">
        <v>64</v>
      </c>
      <c r="C10" s="23" t="s">
        <v>70</v>
      </c>
      <c r="D10" s="41" t="s">
        <v>84</v>
      </c>
      <c r="E10" s="23" t="s">
        <v>81</v>
      </c>
      <c r="F10" s="14">
        <v>26</v>
      </c>
      <c r="G10" s="6">
        <v>22</v>
      </c>
      <c r="H10" s="6">
        <v>9</v>
      </c>
      <c r="I10" s="6">
        <v>12</v>
      </c>
      <c r="J10" s="15">
        <v>25</v>
      </c>
      <c r="K10" s="6">
        <v>94</v>
      </c>
      <c r="L10" s="6">
        <v>1</v>
      </c>
      <c r="M10" s="6">
        <v>626.6666666666666</v>
      </c>
    </row>
    <row r="11" spans="1:13" ht="15">
      <c r="A11" s="6">
        <v>2</v>
      </c>
      <c r="B11" s="74" t="s">
        <v>65</v>
      </c>
      <c r="C11" s="23" t="s">
        <v>70</v>
      </c>
      <c r="D11" s="41" t="s">
        <v>84</v>
      </c>
      <c r="E11" s="23" t="s">
        <v>81</v>
      </c>
      <c r="F11" s="14">
        <v>22</v>
      </c>
      <c r="G11" s="6">
        <v>3</v>
      </c>
      <c r="H11" s="6">
        <v>14</v>
      </c>
      <c r="I11" s="6">
        <v>17</v>
      </c>
      <c r="J11" s="15">
        <v>14</v>
      </c>
      <c r="K11" s="6">
        <v>70</v>
      </c>
      <c r="L11" s="6">
        <v>2</v>
      </c>
      <c r="M11" s="6">
        <v>466.6666666666667</v>
      </c>
    </row>
    <row r="12" spans="1:13" ht="15">
      <c r="A12" s="6">
        <v>3</v>
      </c>
      <c r="B12" s="74" t="s">
        <v>66</v>
      </c>
      <c r="C12" s="23" t="s">
        <v>70</v>
      </c>
      <c r="D12" s="41" t="s">
        <v>84</v>
      </c>
      <c r="E12" s="23" t="s">
        <v>81</v>
      </c>
      <c r="F12" s="14">
        <v>3</v>
      </c>
      <c r="G12" s="6">
        <v>14</v>
      </c>
      <c r="H12" s="6">
        <v>14</v>
      </c>
      <c r="I12" s="6">
        <v>13</v>
      </c>
      <c r="J12" s="15">
        <v>12</v>
      </c>
      <c r="K12" s="6">
        <v>56</v>
      </c>
      <c r="L12" s="6">
        <v>3</v>
      </c>
      <c r="M12" s="6">
        <v>373.3333333333333</v>
      </c>
    </row>
    <row r="13" spans="1:13" ht="15">
      <c r="A13" s="6">
        <v>5</v>
      </c>
      <c r="B13" s="74" t="s">
        <v>68</v>
      </c>
      <c r="C13" s="23" t="s">
        <v>70</v>
      </c>
      <c r="D13" s="41" t="s">
        <v>84</v>
      </c>
      <c r="E13" s="23" t="s">
        <v>81</v>
      </c>
      <c r="F13" s="14">
        <v>10</v>
      </c>
      <c r="G13" s="6">
        <v>10</v>
      </c>
      <c r="H13" s="6">
        <v>7</v>
      </c>
      <c r="I13" s="6">
        <v>11</v>
      </c>
      <c r="J13" s="15">
        <v>10</v>
      </c>
      <c r="K13" s="6">
        <v>48</v>
      </c>
      <c r="L13" s="6">
        <v>4</v>
      </c>
      <c r="M13" s="6">
        <v>320</v>
      </c>
    </row>
    <row r="14" spans="1:13" ht="15">
      <c r="A14" s="6">
        <v>6</v>
      </c>
      <c r="B14" s="74" t="s">
        <v>69</v>
      </c>
      <c r="C14" s="23" t="s">
        <v>70</v>
      </c>
      <c r="D14" s="41" t="s">
        <v>84</v>
      </c>
      <c r="E14" s="23" t="s">
        <v>81</v>
      </c>
      <c r="F14" s="14">
        <v>3</v>
      </c>
      <c r="G14" s="6">
        <v>4</v>
      </c>
      <c r="H14" s="6">
        <v>2</v>
      </c>
      <c r="I14" s="6">
        <v>12</v>
      </c>
      <c r="J14" s="15">
        <v>8</v>
      </c>
      <c r="K14" s="6">
        <v>29</v>
      </c>
      <c r="L14" s="6">
        <v>5</v>
      </c>
      <c r="M14" s="6">
        <v>193.33333333333334</v>
      </c>
    </row>
    <row r="15" spans="1:13" ht="15">
      <c r="A15" s="6">
        <v>4</v>
      </c>
      <c r="B15" s="74" t="s">
        <v>67</v>
      </c>
      <c r="C15" s="23" t="s">
        <v>70</v>
      </c>
      <c r="D15" s="41" t="s">
        <v>84</v>
      </c>
      <c r="E15" s="23" t="s">
        <v>81</v>
      </c>
      <c r="F15" s="14">
        <v>5</v>
      </c>
      <c r="G15" s="6">
        <v>6</v>
      </c>
      <c r="H15" s="6">
        <v>5</v>
      </c>
      <c r="I15" s="6">
        <v>4</v>
      </c>
      <c r="J15" s="15">
        <v>7</v>
      </c>
      <c r="K15" s="6">
        <v>27</v>
      </c>
      <c r="L15" s="6">
        <v>6</v>
      </c>
      <c r="M15" s="6">
        <v>180</v>
      </c>
    </row>
    <row r="16" spans="1:13" ht="15">
      <c r="A16" s="6">
        <v>7</v>
      </c>
      <c r="B16" s="74" t="s">
        <v>80</v>
      </c>
      <c r="C16" s="23" t="s">
        <v>61</v>
      </c>
      <c r="D16" s="41" t="s">
        <v>84</v>
      </c>
      <c r="E16" s="23" t="s">
        <v>78</v>
      </c>
      <c r="F16" s="14">
        <v>3</v>
      </c>
      <c r="G16" s="6">
        <v>5</v>
      </c>
      <c r="H16" s="6">
        <v>5</v>
      </c>
      <c r="I16" s="6">
        <v>2</v>
      </c>
      <c r="J16" s="15">
        <v>8</v>
      </c>
      <c r="K16" s="6">
        <v>23</v>
      </c>
      <c r="L16" s="6">
        <v>7</v>
      </c>
      <c r="M16" s="6">
        <v>153.33333333333334</v>
      </c>
    </row>
    <row r="17" spans="1:13" ht="15">
      <c r="A17" s="6">
        <v>8</v>
      </c>
      <c r="B17" s="74" t="s">
        <v>0</v>
      </c>
      <c r="C17" s="23" t="s">
        <v>0</v>
      </c>
      <c r="D17" s="41" t="s">
        <v>0</v>
      </c>
      <c r="E17" s="23" t="s">
        <v>0</v>
      </c>
      <c r="F17" s="14"/>
      <c r="G17" s="6"/>
      <c r="H17" s="6"/>
      <c r="I17" s="6"/>
      <c r="J17" s="15"/>
      <c r="K17" s="6">
        <v>0</v>
      </c>
      <c r="L17" s="6"/>
      <c r="M17" s="6">
        <v>0</v>
      </c>
    </row>
    <row r="18" spans="1:13" ht="15">
      <c r="A18" s="6">
        <v>9</v>
      </c>
      <c r="B18" s="74" t="s">
        <v>0</v>
      </c>
      <c r="C18" s="23" t="s">
        <v>0</v>
      </c>
      <c r="D18" s="41" t="s">
        <v>0</v>
      </c>
      <c r="E18" s="23" t="s">
        <v>0</v>
      </c>
      <c r="F18" s="14"/>
      <c r="G18" s="6"/>
      <c r="H18" s="6"/>
      <c r="I18" s="6"/>
      <c r="J18" s="15"/>
      <c r="K18" s="6">
        <v>0</v>
      </c>
      <c r="L18" s="6"/>
      <c r="M18" s="6">
        <v>0</v>
      </c>
    </row>
    <row r="19" spans="2:3" ht="12.75">
      <c r="B19" s="60">
        <v>0</v>
      </c>
      <c r="C19">
        <v>0</v>
      </c>
    </row>
    <row r="20" ht="12.75">
      <c r="B20" s="60"/>
    </row>
    <row r="21" ht="12.75">
      <c r="B21" s="60"/>
    </row>
    <row r="22" spans="2:3" ht="12.75">
      <c r="B22" s="60"/>
      <c r="C22" s="50"/>
    </row>
    <row r="23" ht="12.75">
      <c r="B23" s="60"/>
    </row>
    <row r="24" ht="12.75">
      <c r="B24" s="60"/>
    </row>
    <row r="25" spans="2:3" ht="12.75">
      <c r="B25" s="60">
        <f>'F1ABC-В1'!B17</f>
        <v>0</v>
      </c>
      <c r="C25">
        <f>'F1ABC-В1'!C17</f>
        <v>0</v>
      </c>
    </row>
    <row r="26" spans="2:3" ht="12.75">
      <c r="B26" s="60">
        <f>'F1ABC-В1'!B18</f>
        <v>0</v>
      </c>
      <c r="C26">
        <f>'F1ABC-В1'!C18</f>
        <v>0</v>
      </c>
    </row>
    <row r="27" spans="2:3" ht="12.75">
      <c r="B27" s="60">
        <f>'F1ABC-В1'!B19</f>
        <v>0</v>
      </c>
      <c r="C27">
        <f>'F1ABC-В1'!C19</f>
        <v>0</v>
      </c>
    </row>
  </sheetData>
  <sheetProtection/>
  <mergeCells count="4">
    <mergeCell ref="B8:B9"/>
    <mergeCell ref="C8:C9"/>
    <mergeCell ref="E8:E9"/>
    <mergeCell ref="K8:K9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120" verticalDpi="120" orientation="landscape" paperSize="9" r:id="rId1"/>
  <headerFooter alignWithMargins="0">
    <oddHeader>&amp;C&amp;A</oddHeader>
    <oddFooter>&amp;CСтр.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showGridLines="0" showZeros="0" zoomScale="110" zoomScaleNormal="110" zoomScalePageLayoutView="0" workbookViewId="0" topLeftCell="A1">
      <selection activeCell="A16" sqref="A16:IV16"/>
    </sheetView>
  </sheetViews>
  <sheetFormatPr defaultColWidth="9.00390625" defaultRowHeight="12.75"/>
  <cols>
    <col min="1" max="1" width="3.375" style="0" customWidth="1"/>
    <col min="2" max="2" width="23.375" style="0" customWidth="1"/>
    <col min="3" max="3" width="33.75390625" style="0" bestFit="1" customWidth="1"/>
    <col min="4" max="4" width="6.25390625" style="0" customWidth="1"/>
    <col min="5" max="5" width="17.875" style="0" bestFit="1" customWidth="1"/>
    <col min="6" max="8" width="6.25390625" style="0" customWidth="1"/>
    <col min="9" max="9" width="5.875" style="0" customWidth="1"/>
    <col min="10" max="10" width="7.25390625" style="0" customWidth="1"/>
    <col min="11" max="11" width="5.75390625" style="0" customWidth="1"/>
    <col min="12" max="12" width="8.125" style="0" customWidth="1"/>
  </cols>
  <sheetData>
    <row r="1" spans="1:6" ht="18.75">
      <c r="A1" s="4"/>
      <c r="B1" s="5" t="s">
        <v>7</v>
      </c>
      <c r="F1" s="1" t="s">
        <v>8</v>
      </c>
    </row>
    <row r="2" spans="1:9" ht="18">
      <c r="A2" s="19" t="s">
        <v>9</v>
      </c>
      <c r="B2" s="19"/>
      <c r="E2" s="2"/>
      <c r="H2" s="56" t="s">
        <v>82</v>
      </c>
      <c r="I2" s="58"/>
    </row>
    <row r="3" spans="1:9" ht="18">
      <c r="A3" s="4"/>
      <c r="B3" s="53">
        <v>44478</v>
      </c>
      <c r="G3" s="3"/>
      <c r="H3" s="56" t="s">
        <v>83</v>
      </c>
      <c r="I3" s="58"/>
    </row>
    <row r="4" spans="1:9" ht="18">
      <c r="A4" s="4"/>
      <c r="B4" s="53"/>
      <c r="E4" s="2"/>
      <c r="H4" s="56">
        <v>0</v>
      </c>
      <c r="I4" s="58"/>
    </row>
    <row r="5" spans="1:9" ht="18">
      <c r="A5" s="4"/>
      <c r="B5" s="53"/>
      <c r="F5" s="3"/>
      <c r="I5" s="58"/>
    </row>
    <row r="6" spans="1:9" ht="18">
      <c r="A6" s="4"/>
      <c r="H6" s="63" t="s">
        <v>43</v>
      </c>
      <c r="I6" s="2" t="s">
        <v>6</v>
      </c>
    </row>
    <row r="7" spans="1:12" ht="13.5" thickBot="1">
      <c r="A7" s="52"/>
      <c r="B7" s="52">
        <v>44478</v>
      </c>
      <c r="C7" s="12"/>
      <c r="D7" s="65"/>
      <c r="E7" s="64"/>
      <c r="F7" s="64"/>
      <c r="G7" s="64"/>
      <c r="H7" s="64" t="s">
        <v>49</v>
      </c>
      <c r="I7" s="65">
        <v>19</v>
      </c>
      <c r="J7" s="12" t="s">
        <v>48</v>
      </c>
      <c r="K7" s="12"/>
      <c r="L7" s="12" t="s">
        <v>10</v>
      </c>
    </row>
    <row r="8" spans="1:13" ht="13.5" customHeight="1" thickTop="1">
      <c r="A8" s="7" t="s">
        <v>11</v>
      </c>
      <c r="B8" s="7" t="s">
        <v>12</v>
      </c>
      <c r="C8" s="7" t="s">
        <v>2</v>
      </c>
      <c r="D8" s="7" t="s">
        <v>13</v>
      </c>
      <c r="E8" s="78" t="s">
        <v>5</v>
      </c>
      <c r="F8" s="86" t="s">
        <v>14</v>
      </c>
      <c r="G8" s="87"/>
      <c r="H8" s="87"/>
      <c r="I8" s="88"/>
      <c r="J8" s="84" t="s">
        <v>42</v>
      </c>
      <c r="K8" s="7" t="s">
        <v>16</v>
      </c>
      <c r="L8" s="46" t="s">
        <v>17</v>
      </c>
      <c r="M8" s="21"/>
    </row>
    <row r="9" spans="1:13" ht="13.5" thickBot="1">
      <c r="A9" s="26" t="s">
        <v>19</v>
      </c>
      <c r="B9" s="26"/>
      <c r="C9" s="26"/>
      <c r="D9" s="26" t="s">
        <v>21</v>
      </c>
      <c r="E9" s="79"/>
      <c r="F9" s="27" t="s">
        <v>26</v>
      </c>
      <c r="G9" s="26" t="s">
        <v>27</v>
      </c>
      <c r="H9" s="26" t="s">
        <v>28</v>
      </c>
      <c r="I9" s="28" t="s">
        <v>47</v>
      </c>
      <c r="J9" s="85"/>
      <c r="K9" s="26" t="s">
        <v>23</v>
      </c>
      <c r="L9" s="47" t="s">
        <v>24</v>
      </c>
      <c r="M9" s="21"/>
    </row>
    <row r="10" spans="1:12" ht="15.75" thickTop="1">
      <c r="A10" s="6">
        <v>2</v>
      </c>
      <c r="B10" s="23" t="s">
        <v>74</v>
      </c>
      <c r="C10" s="23" t="s">
        <v>75</v>
      </c>
      <c r="D10" s="41" t="s">
        <v>84</v>
      </c>
      <c r="E10" s="23">
        <v>0</v>
      </c>
      <c r="F10" s="14">
        <v>148</v>
      </c>
      <c r="G10" s="6">
        <v>149</v>
      </c>
      <c r="H10" s="59">
        <v>127</v>
      </c>
      <c r="I10" s="15">
        <v>0</v>
      </c>
      <c r="J10" s="6">
        <v>424</v>
      </c>
      <c r="K10" s="6">
        <v>1</v>
      </c>
      <c r="L10" s="6">
        <v>619.8830409356725</v>
      </c>
    </row>
    <row r="11" spans="1:12" ht="15">
      <c r="A11" s="6">
        <v>1</v>
      </c>
      <c r="B11" s="23" t="s">
        <v>71</v>
      </c>
      <c r="C11" s="23" t="s">
        <v>72</v>
      </c>
      <c r="D11" s="41" t="s">
        <v>84</v>
      </c>
      <c r="E11" s="23" t="s">
        <v>73</v>
      </c>
      <c r="F11" s="14">
        <v>153</v>
      </c>
      <c r="G11" s="6">
        <v>162</v>
      </c>
      <c r="H11" s="59"/>
      <c r="I11" s="15">
        <v>0</v>
      </c>
      <c r="J11" s="6">
        <v>315</v>
      </c>
      <c r="K11" s="6">
        <v>2</v>
      </c>
      <c r="L11" s="6">
        <v>460.5263157894737</v>
      </c>
    </row>
    <row r="12" spans="1:12" ht="15">
      <c r="A12" s="6">
        <v>3</v>
      </c>
      <c r="B12" s="23" t="s">
        <v>76</v>
      </c>
      <c r="C12" s="23" t="s">
        <v>75</v>
      </c>
      <c r="D12" s="41" t="s">
        <v>84</v>
      </c>
      <c r="E12" s="23">
        <v>0</v>
      </c>
      <c r="F12" s="14">
        <v>3</v>
      </c>
      <c r="G12" s="6">
        <v>11</v>
      </c>
      <c r="H12" s="59">
        <v>14</v>
      </c>
      <c r="I12" s="15">
        <v>0</v>
      </c>
      <c r="J12" s="6">
        <v>28</v>
      </c>
      <c r="K12" s="6">
        <v>3</v>
      </c>
      <c r="L12" s="6">
        <v>40.93567251461988</v>
      </c>
    </row>
    <row r="13" spans="1:12" ht="15">
      <c r="A13" s="6">
        <v>4</v>
      </c>
      <c r="B13" s="23" t="s">
        <v>0</v>
      </c>
      <c r="C13" s="23" t="s">
        <v>0</v>
      </c>
      <c r="D13" s="41" t="s">
        <v>0</v>
      </c>
      <c r="E13" s="23" t="s">
        <v>0</v>
      </c>
      <c r="F13" s="14"/>
      <c r="G13" s="6">
        <v>0</v>
      </c>
      <c r="H13" s="59">
        <v>0</v>
      </c>
      <c r="I13" s="15">
        <v>0</v>
      </c>
      <c r="J13" s="6">
        <v>0</v>
      </c>
      <c r="K13" s="6"/>
      <c r="L13" s="6">
        <v>0</v>
      </c>
    </row>
    <row r="14" spans="1:12" ht="15">
      <c r="A14" s="6">
        <v>5</v>
      </c>
      <c r="B14" s="23" t="s">
        <v>0</v>
      </c>
      <c r="C14" s="23" t="s">
        <v>0</v>
      </c>
      <c r="D14" s="41" t="s">
        <v>0</v>
      </c>
      <c r="E14" s="23" t="s">
        <v>0</v>
      </c>
      <c r="F14" s="14"/>
      <c r="G14" s="6">
        <v>0</v>
      </c>
      <c r="H14" s="59">
        <v>0</v>
      </c>
      <c r="I14" s="15">
        <v>0</v>
      </c>
      <c r="J14" s="6">
        <v>0</v>
      </c>
      <c r="K14" s="6"/>
      <c r="L14" s="6">
        <v>0</v>
      </c>
    </row>
    <row r="15" spans="1:12" ht="15">
      <c r="A15" s="6">
        <v>6</v>
      </c>
      <c r="B15" s="23" t="s">
        <v>0</v>
      </c>
      <c r="C15" s="23" t="s">
        <v>0</v>
      </c>
      <c r="D15" s="41" t="s">
        <v>0</v>
      </c>
      <c r="E15" s="23" t="s">
        <v>0</v>
      </c>
      <c r="F15" s="14"/>
      <c r="G15" s="6">
        <v>0</v>
      </c>
      <c r="H15" s="59">
        <v>0</v>
      </c>
      <c r="I15" s="15">
        <v>0</v>
      </c>
      <c r="J15" s="6">
        <v>0</v>
      </c>
      <c r="K15" s="6"/>
      <c r="L15" s="6">
        <v>0</v>
      </c>
    </row>
    <row r="16" ht="12.75">
      <c r="B16" s="60"/>
    </row>
    <row r="17" spans="2:3" ht="12.75">
      <c r="B17" s="60">
        <f>'F1ABC-В1'!B16</f>
        <v>0</v>
      </c>
      <c r="C17">
        <f>'F1ABC-В1'!C16</f>
        <v>0</v>
      </c>
    </row>
    <row r="18" spans="2:3" ht="12.75">
      <c r="B18" s="60">
        <f>'F1ABC-В1'!B17</f>
        <v>0</v>
      </c>
      <c r="C18">
        <f>'F1ABC-В1'!C17</f>
        <v>0</v>
      </c>
    </row>
    <row r="19" spans="2:3" ht="12.75">
      <c r="B19" s="60">
        <f>'F1ABC-В1'!B18</f>
        <v>0</v>
      </c>
      <c r="C19">
        <f>'F1ABC-В1'!C18</f>
        <v>0</v>
      </c>
    </row>
    <row r="20" spans="2:3" ht="12.75">
      <c r="B20" s="60">
        <f>'F1ABC-В1'!B19</f>
        <v>0</v>
      </c>
      <c r="C20">
        <f>'F1ABC-В1'!C19</f>
        <v>0</v>
      </c>
    </row>
  </sheetData>
  <sheetProtection/>
  <mergeCells count="3">
    <mergeCell ref="E8:E9"/>
    <mergeCell ref="J8:J9"/>
    <mergeCell ref="F8:I8"/>
  </mergeCells>
  <printOptions horizontalCentered="1"/>
  <pageMargins left="0.3937007874015748" right="0.1968503937007874" top="0.7874015748031497" bottom="0.7874015748031497" header="0.5118110236220472" footer="0.5118110236220472"/>
  <pageSetup fitToHeight="1" fitToWidth="1" horizontalDpi="120" verticalDpi="120" orientation="landscape" paperSize="9" r:id="rId1"/>
  <headerFooter alignWithMargins="0">
    <oddHeader>&amp;C&amp;A</oddHeader>
    <oddFooter>&amp;CСтр.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40"/>
  <sheetViews>
    <sheetView showGridLines="0" showZeros="0" zoomScalePageLayoutView="0" workbookViewId="0" topLeftCell="A3">
      <selection activeCell="B32" sqref="B32:B40"/>
    </sheetView>
  </sheetViews>
  <sheetFormatPr defaultColWidth="9.00390625" defaultRowHeight="12.75"/>
  <cols>
    <col min="1" max="1" width="4.00390625" style="4" customWidth="1"/>
    <col min="2" max="2" width="26.375" style="0" customWidth="1"/>
    <col min="3" max="3" width="24.625" style="0" customWidth="1"/>
    <col min="4" max="4" width="5.875" style="0" customWidth="1"/>
    <col min="5" max="5" width="4.875" style="0" customWidth="1"/>
    <col min="6" max="6" width="4.875" style="4" customWidth="1"/>
    <col min="7" max="7" width="24.875" style="0" customWidth="1"/>
    <col min="8" max="8" width="7.125" style="0" customWidth="1"/>
    <col min="9" max="16" width="6.375" style="0" customWidth="1"/>
    <col min="17" max="17" width="5.75390625" style="0" customWidth="1"/>
    <col min="18" max="19" width="6.125" style="0" customWidth="1"/>
  </cols>
  <sheetData>
    <row r="1" spans="2:12" ht="18.75">
      <c r="B1" s="5" t="s">
        <v>7</v>
      </c>
      <c r="J1" s="1"/>
      <c r="L1" s="54" t="s">
        <v>8</v>
      </c>
    </row>
    <row r="2" spans="1:12" ht="18">
      <c r="A2" s="19" t="s">
        <v>9</v>
      </c>
      <c r="B2" s="19"/>
      <c r="D2" s="2"/>
      <c r="L2" s="58" t="str">
        <f>'F1ABC-В1'!I2</f>
        <v>лично - командного Первенства Тверской области </v>
      </c>
    </row>
    <row r="3" spans="2:12" ht="18">
      <c r="B3" s="53">
        <f ca="1">TODAY()</f>
        <v>44482</v>
      </c>
      <c r="D3" s="2"/>
      <c r="L3" s="58" t="str">
        <f>'F1ABC-В1'!I3</f>
        <v>по авиамодельному спорту среди учащихся.</v>
      </c>
    </row>
    <row r="4" spans="2:12" ht="18">
      <c r="B4" s="53"/>
      <c r="D4" s="2"/>
      <c r="L4" s="58">
        <f>'F1ABC-В1'!I4</f>
        <v>0</v>
      </c>
    </row>
    <row r="5" spans="2:12" ht="18">
      <c r="B5" s="53"/>
      <c r="D5" s="2"/>
      <c r="L5" s="58"/>
    </row>
    <row r="6" spans="11:12" ht="18">
      <c r="K6" s="63" t="s">
        <v>43</v>
      </c>
      <c r="L6" s="2" t="e">
        <f>#REF!</f>
        <v>#REF!</v>
      </c>
    </row>
    <row r="7" spans="1:19" ht="13.5" thickBot="1">
      <c r="A7" s="52"/>
      <c r="B7" s="52">
        <f ca="1">TODAY()</f>
        <v>44482</v>
      </c>
      <c r="C7" s="12"/>
      <c r="D7" s="64" t="s">
        <v>44</v>
      </c>
      <c r="E7" s="65">
        <v>180</v>
      </c>
      <c r="F7" s="11" t="s">
        <v>45</v>
      </c>
      <c r="G7" s="64" t="s">
        <v>46</v>
      </c>
      <c r="H7" s="66">
        <v>7</v>
      </c>
      <c r="I7" s="64"/>
      <c r="J7" s="64"/>
      <c r="K7" s="64" t="s">
        <v>49</v>
      </c>
      <c r="L7" s="65">
        <v>19</v>
      </c>
      <c r="M7" s="12" t="s">
        <v>48</v>
      </c>
      <c r="N7" s="12"/>
      <c r="O7" s="12"/>
      <c r="P7" s="12"/>
      <c r="Q7" s="12"/>
      <c r="R7" s="12" t="s">
        <v>10</v>
      </c>
      <c r="S7" s="12"/>
    </row>
    <row r="8" spans="1:20" s="4" customFormat="1" ht="13.5" thickTop="1">
      <c r="A8" s="7" t="s">
        <v>11</v>
      </c>
      <c r="B8" s="76" t="s">
        <v>12</v>
      </c>
      <c r="C8" s="76" t="s">
        <v>2</v>
      </c>
      <c r="D8" s="7" t="s">
        <v>4</v>
      </c>
      <c r="E8" s="7" t="s">
        <v>13</v>
      </c>
      <c r="F8" s="82" t="s">
        <v>50</v>
      </c>
      <c r="G8" s="78" t="s">
        <v>5</v>
      </c>
      <c r="H8" s="80" t="s">
        <v>38</v>
      </c>
      <c r="I8" s="8"/>
      <c r="J8" s="9"/>
      <c r="K8" s="9"/>
      <c r="L8" s="9" t="s">
        <v>14</v>
      </c>
      <c r="M8" s="9"/>
      <c r="N8" s="9"/>
      <c r="O8" s="10"/>
      <c r="P8" s="7" t="s">
        <v>15</v>
      </c>
      <c r="Q8" s="7" t="s">
        <v>16</v>
      </c>
      <c r="R8" s="7" t="s">
        <v>17</v>
      </c>
      <c r="S8" s="46" t="s">
        <v>18</v>
      </c>
      <c r="T8" s="20"/>
    </row>
    <row r="9" spans="1:20" s="4" customFormat="1" ht="13.5" thickBot="1">
      <c r="A9" s="26" t="s">
        <v>19</v>
      </c>
      <c r="B9" s="77"/>
      <c r="C9" s="77"/>
      <c r="D9" s="26" t="s">
        <v>20</v>
      </c>
      <c r="E9" s="26" t="s">
        <v>21</v>
      </c>
      <c r="F9" s="83"/>
      <c r="G9" s="79"/>
      <c r="H9" s="81"/>
      <c r="I9" s="27">
        <v>1</v>
      </c>
      <c r="J9" s="26">
        <v>2</v>
      </c>
      <c r="K9" s="26">
        <v>3</v>
      </c>
      <c r="L9" s="26">
        <v>4</v>
      </c>
      <c r="M9" s="26">
        <v>5</v>
      </c>
      <c r="N9" s="26">
        <v>6</v>
      </c>
      <c r="O9" s="28">
        <v>7</v>
      </c>
      <c r="P9" s="26" t="s">
        <v>22</v>
      </c>
      <c r="Q9" s="26" t="s">
        <v>23</v>
      </c>
      <c r="R9" s="26" t="s">
        <v>24</v>
      </c>
      <c r="S9" s="47" t="s">
        <v>25</v>
      </c>
      <c r="T9" s="20"/>
    </row>
    <row r="10" spans="1:21" s="4" customFormat="1" ht="15.75" thickTop="1">
      <c r="A10" s="6">
        <v>1</v>
      </c>
      <c r="B10" s="23" t="str">
        <f>IF(ISERROR(VLOOKUP($A10,#REF!,7,FALSE))=TRUE," ",VLOOKUP($A10,#REF!,7,FALSE))</f>
        <v> </v>
      </c>
      <c r="C10" s="23" t="str">
        <f>IF(ISERROR(VLOOKUP($B10,#REF!,7,FALSE))=TRUE," ",VLOOKUP($B10,#REF!,7,FALSE))</f>
        <v> </v>
      </c>
      <c r="D10" s="23" t="str">
        <f>IF(ISERROR(VLOOKUP($B10,#REF!,6,FALSE))=TRUE," ",VLOOKUP($B10,#REF!,6,FALSE))</f>
        <v> </v>
      </c>
      <c r="E10" s="41" t="str">
        <f>IF(ISERROR(VLOOKUP($B10,#REF!,5,FALSE))=TRUE," ",IF(VLOOKUP($B10,#REF!,5,FALSE)=0,"б/р",VLOOKUP($B10,#REF!,5,FALSE)))</f>
        <v> </v>
      </c>
      <c r="F10" s="41" t="str">
        <f>IF(ISERROR(INT(VLOOKUP($B10,#REF!,11,FALSE)))=TRUE," ",INT(VLOOKUP($B10,#REF!,11,FALSE)))</f>
        <v> </v>
      </c>
      <c r="G10" s="23" t="str">
        <f>IF(ISERROR(VLOOKUP($B10,#REF!,10,FALSE))=TRUE," ",VLOOKUP($B10,#REF!,10,FALSE))</f>
        <v> </v>
      </c>
      <c r="H10" s="61" t="str">
        <f>IF(ISERROR(IF(VLOOKUP(B10,#REF!,11,FALSE)&lt;$L$7,"доп","Л/П"))=TRUE," ",IF(VLOOKUP(B10,#REF!,11,FALSE)&lt;$L$7,"доп","Л/П"))</f>
        <v> </v>
      </c>
      <c r="I10" s="14"/>
      <c r="J10" s="6"/>
      <c r="K10" s="6"/>
      <c r="L10" s="6"/>
      <c r="M10" s="6"/>
      <c r="N10" s="6"/>
      <c r="O10" s="15"/>
      <c r="P10" s="6">
        <f>SUM(I10:O10)</f>
        <v>0</v>
      </c>
      <c r="Q10" s="6"/>
      <c r="R10" s="6">
        <f>SUM(P10*1000/SUM($E$7*$H$7))</f>
        <v>0</v>
      </c>
      <c r="S10" s="6">
        <v>0</v>
      </c>
      <c r="U10" s="18"/>
    </row>
    <row r="11" spans="1:19" ht="15">
      <c r="A11" s="6">
        <v>2</v>
      </c>
      <c r="B11" s="23" t="str">
        <f>IF(ISERROR(VLOOKUP($A11,#REF!,7,FALSE))=TRUE," ",VLOOKUP($A11,#REF!,7,FALSE))</f>
        <v> </v>
      </c>
      <c r="C11" s="23" t="str">
        <f>IF(ISERROR(VLOOKUP($B11,#REF!,7,FALSE))=TRUE," ",VLOOKUP($B11,#REF!,7,FALSE))</f>
        <v> </v>
      </c>
      <c r="D11" s="23" t="str">
        <f>IF(ISERROR(VLOOKUP($B11,#REF!,6,FALSE))=TRUE," ",VLOOKUP($B11,#REF!,6,FALSE))</f>
        <v> </v>
      </c>
      <c r="E11" s="41" t="str">
        <f>IF(ISERROR(VLOOKUP($B11,#REF!,5,FALSE))=TRUE," ",IF(VLOOKUP($B11,#REF!,5,FALSE)=0,"б/р",VLOOKUP($B11,#REF!,5,FALSE)))</f>
        <v> </v>
      </c>
      <c r="F11" s="41" t="str">
        <f>IF(ISERROR(INT(VLOOKUP($B11,#REF!,11,FALSE)))=TRUE," ",INT(VLOOKUP($B11,#REF!,11,FALSE)))</f>
        <v> </v>
      </c>
      <c r="G11" s="23" t="str">
        <f>IF(ISERROR(VLOOKUP($B11,#REF!,10,FALSE))=TRUE," ",VLOOKUP($B11,#REF!,10,FALSE))</f>
        <v> </v>
      </c>
      <c r="H11" s="61" t="str">
        <f>IF(ISERROR(IF(VLOOKUP(B11,#REF!,11,FALSE)&lt;$L$7,"доп","Л/П"))=TRUE," ",IF(VLOOKUP(B11,#REF!,11,FALSE)&lt;$L$7,"доп","Л/П"))</f>
        <v> </v>
      </c>
      <c r="I11" s="14"/>
      <c r="J11" s="6"/>
      <c r="K11" s="6"/>
      <c r="L11" s="6"/>
      <c r="M11" s="6"/>
      <c r="N11" s="6"/>
      <c r="O11" s="15"/>
      <c r="P11" s="6">
        <f aca="true" t="shared" si="0" ref="P11:P26">SUM(I11:O11)</f>
        <v>0</v>
      </c>
      <c r="Q11" s="6"/>
      <c r="R11" s="6">
        <f aca="true" t="shared" si="1" ref="R11:R29">SUM(P11*1000/SUM($E$7*$H$7))</f>
        <v>0</v>
      </c>
      <c r="S11" s="6">
        <v>0</v>
      </c>
    </row>
    <row r="12" spans="1:19" ht="15">
      <c r="A12" s="6">
        <v>3</v>
      </c>
      <c r="B12" s="23" t="str">
        <f>IF(ISERROR(VLOOKUP($A12,#REF!,7,FALSE))=TRUE," ",VLOOKUP($A12,#REF!,7,FALSE))</f>
        <v> </v>
      </c>
      <c r="C12" s="23" t="str">
        <f>IF(ISERROR(VLOOKUP($B12,#REF!,7,FALSE))=TRUE," ",VLOOKUP($B12,#REF!,7,FALSE))</f>
        <v> </v>
      </c>
      <c r="D12" s="23" t="str">
        <f>IF(ISERROR(VLOOKUP($B12,#REF!,6,FALSE))=TRUE," ",VLOOKUP($B12,#REF!,6,FALSE))</f>
        <v> </v>
      </c>
      <c r="E12" s="41" t="str">
        <f>IF(ISERROR(VLOOKUP($B12,#REF!,5,FALSE))=TRUE," ",IF(VLOOKUP($B12,#REF!,5,FALSE)=0,"б/р",VLOOKUP($B12,#REF!,5,FALSE)))</f>
        <v> </v>
      </c>
      <c r="F12" s="41" t="str">
        <f>IF(ISERROR(INT(VLOOKUP($B12,#REF!,11,FALSE)))=TRUE," ",INT(VLOOKUP($B12,#REF!,11,FALSE)))</f>
        <v> </v>
      </c>
      <c r="G12" s="23" t="str">
        <f>IF(ISERROR(VLOOKUP($B12,#REF!,10,FALSE))=TRUE," ",VLOOKUP($B12,#REF!,10,FALSE))</f>
        <v> </v>
      </c>
      <c r="H12" s="61" t="str">
        <f>IF(ISERROR(IF(VLOOKUP(B12,#REF!,11,FALSE)&lt;$L$7,"доп","Л/П"))=TRUE," ",IF(VLOOKUP(B12,#REF!,11,FALSE)&lt;$L$7,"доп","Л/П"))</f>
        <v> </v>
      </c>
      <c r="I12" s="14"/>
      <c r="J12" s="6"/>
      <c r="K12" s="6"/>
      <c r="L12" s="6"/>
      <c r="M12" s="6"/>
      <c r="N12" s="6"/>
      <c r="O12" s="15"/>
      <c r="P12" s="6">
        <f t="shared" si="0"/>
        <v>0</v>
      </c>
      <c r="Q12" s="6"/>
      <c r="R12" s="6">
        <f t="shared" si="1"/>
        <v>0</v>
      </c>
      <c r="S12" s="6">
        <v>0</v>
      </c>
    </row>
    <row r="13" spans="1:19" ht="15">
      <c r="A13" s="6">
        <v>4</v>
      </c>
      <c r="B13" s="23" t="str">
        <f>IF(ISERROR(VLOOKUP($A13,#REF!,7,FALSE))=TRUE," ",VLOOKUP($A13,#REF!,7,FALSE))</f>
        <v> </v>
      </c>
      <c r="C13" s="23" t="str">
        <f>IF(ISERROR(VLOOKUP($B13,#REF!,7,FALSE))=TRUE," ",VLOOKUP($B13,#REF!,7,FALSE))</f>
        <v> </v>
      </c>
      <c r="D13" s="23" t="str">
        <f>IF(ISERROR(VLOOKUP($B13,#REF!,6,FALSE))=TRUE," ",VLOOKUP($B13,#REF!,6,FALSE))</f>
        <v> </v>
      </c>
      <c r="E13" s="41" t="str">
        <f>IF(ISERROR(VLOOKUP($B13,#REF!,5,FALSE))=TRUE," ",IF(VLOOKUP($B13,#REF!,5,FALSE)=0,"б/р",VLOOKUP($B13,#REF!,5,FALSE)))</f>
        <v> </v>
      </c>
      <c r="F13" s="41" t="str">
        <f>IF(ISERROR(INT(VLOOKUP($B13,#REF!,11,FALSE)))=TRUE," ",INT(VLOOKUP($B13,#REF!,11,FALSE)))</f>
        <v> </v>
      </c>
      <c r="G13" s="23" t="str">
        <f>IF(ISERROR(VLOOKUP($B13,#REF!,10,FALSE))=TRUE," ",VLOOKUP($B13,#REF!,10,FALSE))</f>
        <v> </v>
      </c>
      <c r="H13" s="61" t="str">
        <f>IF(ISERROR(IF(VLOOKUP(B13,#REF!,11,FALSE)&lt;$L$7,"доп","Л/П"))=TRUE," ",IF(VLOOKUP(B13,#REF!,11,FALSE)&lt;$L$7,"доп","Л/П"))</f>
        <v> </v>
      </c>
      <c r="I13" s="14"/>
      <c r="J13" s="6"/>
      <c r="K13" s="6"/>
      <c r="L13" s="6"/>
      <c r="M13" s="6"/>
      <c r="N13" s="6"/>
      <c r="O13" s="15"/>
      <c r="P13" s="6">
        <f t="shared" si="0"/>
        <v>0</v>
      </c>
      <c r="Q13" s="6"/>
      <c r="R13" s="6">
        <f t="shared" si="1"/>
        <v>0</v>
      </c>
      <c r="S13" s="6">
        <v>0</v>
      </c>
    </row>
    <row r="14" spans="1:19" ht="15">
      <c r="A14" s="6">
        <v>5</v>
      </c>
      <c r="B14" s="23" t="str">
        <f>IF(ISERROR(VLOOKUP($A14,#REF!,7,FALSE))=TRUE," ",VLOOKUP($A14,#REF!,7,FALSE))</f>
        <v> </v>
      </c>
      <c r="C14" s="23" t="str">
        <f>IF(ISERROR(VLOOKUP($B14,#REF!,7,FALSE))=TRUE," ",VLOOKUP($B14,#REF!,7,FALSE))</f>
        <v> </v>
      </c>
      <c r="D14" s="23" t="str">
        <f>IF(ISERROR(VLOOKUP($B14,#REF!,6,FALSE))=TRUE," ",VLOOKUP($B14,#REF!,6,FALSE))</f>
        <v> </v>
      </c>
      <c r="E14" s="41" t="str">
        <f>IF(ISERROR(VLOOKUP($B14,#REF!,5,FALSE))=TRUE," ",IF(VLOOKUP($B14,#REF!,5,FALSE)=0,"б/р",VLOOKUP($B14,#REF!,5,FALSE)))</f>
        <v> </v>
      </c>
      <c r="F14" s="41" t="str">
        <f>IF(ISERROR(INT(VLOOKUP($B14,#REF!,11,FALSE)))=TRUE," ",INT(VLOOKUP($B14,#REF!,11,FALSE)))</f>
        <v> </v>
      </c>
      <c r="G14" s="23" t="str">
        <f>IF(ISERROR(VLOOKUP($B14,#REF!,10,FALSE))=TRUE," ",VLOOKUP($B14,#REF!,10,FALSE))</f>
        <v> </v>
      </c>
      <c r="H14" s="61" t="str">
        <f>IF(ISERROR(IF(VLOOKUP(B14,#REF!,11,FALSE)&lt;$L$7,"доп","Л/П"))=TRUE," ",IF(VLOOKUP(B14,#REF!,11,FALSE)&lt;$L$7,"доп","Л/П"))</f>
        <v> </v>
      </c>
      <c r="I14" s="14"/>
      <c r="J14" s="6"/>
      <c r="K14" s="6"/>
      <c r="L14" s="6"/>
      <c r="M14" s="6"/>
      <c r="N14" s="6"/>
      <c r="O14" s="15"/>
      <c r="P14" s="6">
        <f t="shared" si="0"/>
        <v>0</v>
      </c>
      <c r="Q14" s="6"/>
      <c r="R14" s="6">
        <f t="shared" si="1"/>
        <v>0</v>
      </c>
      <c r="S14" s="6">
        <v>0</v>
      </c>
    </row>
    <row r="15" spans="1:19" ht="15">
      <c r="A15" s="6">
        <v>6</v>
      </c>
      <c r="B15" s="23" t="str">
        <f>IF(ISERROR(VLOOKUP($A15,#REF!,7,FALSE))=TRUE," ",VLOOKUP($A15,#REF!,7,FALSE))</f>
        <v> </v>
      </c>
      <c r="C15" s="23" t="str">
        <f>IF(ISERROR(VLOOKUP($B15,#REF!,7,FALSE))=TRUE," ",VLOOKUP($B15,#REF!,7,FALSE))</f>
        <v> </v>
      </c>
      <c r="D15" s="23" t="str">
        <f>IF(ISERROR(VLOOKUP($B15,#REF!,6,FALSE))=TRUE," ",VLOOKUP($B15,#REF!,6,FALSE))</f>
        <v> </v>
      </c>
      <c r="E15" s="41" t="str">
        <f>IF(ISERROR(VLOOKUP($B15,#REF!,5,FALSE))=TRUE," ",IF(VLOOKUP($B15,#REF!,5,FALSE)=0,"б/р",VLOOKUP($B15,#REF!,5,FALSE)))</f>
        <v> </v>
      </c>
      <c r="F15" s="41" t="str">
        <f>IF(ISERROR(INT(VLOOKUP($B15,#REF!,11,FALSE)))=TRUE," ",INT(VLOOKUP($B15,#REF!,11,FALSE)))</f>
        <v> </v>
      </c>
      <c r="G15" s="23" t="str">
        <f>IF(ISERROR(VLOOKUP($B15,#REF!,10,FALSE))=TRUE," ",VLOOKUP($B15,#REF!,10,FALSE))</f>
        <v> </v>
      </c>
      <c r="H15" s="61" t="str">
        <f>IF(ISERROR(IF(VLOOKUP(B15,#REF!,11,FALSE)&lt;$L$7,"доп","Л/П"))=TRUE," ",IF(VLOOKUP(B15,#REF!,11,FALSE)&lt;$L$7,"доп","Л/П"))</f>
        <v> </v>
      </c>
      <c r="I15" s="14"/>
      <c r="J15" s="6"/>
      <c r="K15" s="6"/>
      <c r="L15" s="6"/>
      <c r="M15" s="6"/>
      <c r="N15" s="6"/>
      <c r="O15" s="15"/>
      <c r="P15" s="6">
        <f t="shared" si="0"/>
        <v>0</v>
      </c>
      <c r="Q15" s="6"/>
      <c r="R15" s="6">
        <f t="shared" si="1"/>
        <v>0</v>
      </c>
      <c r="S15" s="6">
        <v>0</v>
      </c>
    </row>
    <row r="16" spans="1:19" ht="15">
      <c r="A16" s="6">
        <v>7</v>
      </c>
      <c r="B16" s="23" t="str">
        <f>IF(ISERROR(VLOOKUP($A16,#REF!,7,FALSE))=TRUE," ",VLOOKUP($A16,#REF!,7,FALSE))</f>
        <v> </v>
      </c>
      <c r="C16" s="23" t="str">
        <f>IF(ISERROR(VLOOKUP($B16,#REF!,7,FALSE))=TRUE," ",VLOOKUP($B16,#REF!,7,FALSE))</f>
        <v> </v>
      </c>
      <c r="D16" s="23" t="str">
        <f>IF(ISERROR(VLOOKUP($B16,#REF!,6,FALSE))=TRUE," ",VLOOKUP($B16,#REF!,6,FALSE))</f>
        <v> </v>
      </c>
      <c r="E16" s="41" t="str">
        <f>IF(ISERROR(VLOOKUP($B16,#REF!,5,FALSE))=TRUE," ",IF(VLOOKUP($B16,#REF!,5,FALSE)=0,"б/р",VLOOKUP($B16,#REF!,5,FALSE)))</f>
        <v> </v>
      </c>
      <c r="F16" s="41" t="str">
        <f>IF(ISERROR(INT(VLOOKUP($B16,#REF!,11,FALSE)))=TRUE," ",INT(VLOOKUP($B16,#REF!,11,FALSE)))</f>
        <v> </v>
      </c>
      <c r="G16" s="23" t="str">
        <f>IF(ISERROR(VLOOKUP($B16,#REF!,10,FALSE))=TRUE," ",VLOOKUP($B16,#REF!,10,FALSE))</f>
        <v> </v>
      </c>
      <c r="H16" s="61" t="str">
        <f>IF(ISERROR(IF(VLOOKUP(B16,#REF!,11,FALSE)&lt;$L$7,"доп","Л/П"))=TRUE," ",IF(VLOOKUP(B16,#REF!,11,FALSE)&lt;$L$7,"доп","Л/П"))</f>
        <v> </v>
      </c>
      <c r="I16" s="14"/>
      <c r="J16" s="6"/>
      <c r="K16" s="6"/>
      <c r="L16" s="6"/>
      <c r="M16" s="6"/>
      <c r="N16" s="6"/>
      <c r="O16" s="15"/>
      <c r="P16" s="6">
        <f t="shared" si="0"/>
        <v>0</v>
      </c>
      <c r="Q16" s="6"/>
      <c r="R16" s="6">
        <f t="shared" si="1"/>
        <v>0</v>
      </c>
      <c r="S16" s="6">
        <v>0</v>
      </c>
    </row>
    <row r="17" spans="1:19" ht="15">
      <c r="A17" s="6">
        <v>8</v>
      </c>
      <c r="B17" s="23" t="str">
        <f>IF(ISERROR(VLOOKUP($A17,#REF!,7,FALSE))=TRUE," ",VLOOKUP($A17,#REF!,7,FALSE))</f>
        <v> </v>
      </c>
      <c r="C17" s="23" t="str">
        <f>IF(ISERROR(VLOOKUP($B17,#REF!,7,FALSE))=TRUE," ",VLOOKUP($B17,#REF!,7,FALSE))</f>
        <v> </v>
      </c>
      <c r="D17" s="23" t="str">
        <f>IF(ISERROR(VLOOKUP($B17,#REF!,6,FALSE))=TRUE," ",VLOOKUP($B17,#REF!,6,FALSE))</f>
        <v> </v>
      </c>
      <c r="E17" s="41" t="str">
        <f>IF(ISERROR(VLOOKUP($B17,#REF!,5,FALSE))=TRUE," ",IF(VLOOKUP($B17,#REF!,5,FALSE)=0,"б/р",VLOOKUP($B17,#REF!,5,FALSE)))</f>
        <v> </v>
      </c>
      <c r="F17" s="41" t="str">
        <f>IF(ISERROR(INT(VLOOKUP($B17,#REF!,11,FALSE)))=TRUE," ",INT(VLOOKUP($B17,#REF!,11,FALSE)))</f>
        <v> </v>
      </c>
      <c r="G17" s="23" t="str">
        <f>IF(ISERROR(VLOOKUP($B17,#REF!,10,FALSE))=TRUE," ",VLOOKUP($B17,#REF!,10,FALSE))</f>
        <v> </v>
      </c>
      <c r="H17" s="61" t="str">
        <f>IF(ISERROR(IF(VLOOKUP(B17,#REF!,11,FALSE)&lt;$L$7,"доп","Л/П"))=TRUE," ",IF(VLOOKUP(B17,#REF!,11,FALSE)&lt;$L$7,"доп","Л/П"))</f>
        <v> </v>
      </c>
      <c r="I17" s="14"/>
      <c r="J17" s="6"/>
      <c r="K17" s="6"/>
      <c r="L17" s="6"/>
      <c r="M17" s="6"/>
      <c r="N17" s="6"/>
      <c r="O17" s="15"/>
      <c r="P17" s="6">
        <f t="shared" si="0"/>
        <v>0</v>
      </c>
      <c r="Q17" s="6"/>
      <c r="R17" s="6">
        <f t="shared" si="1"/>
        <v>0</v>
      </c>
      <c r="S17" s="6">
        <v>0</v>
      </c>
    </row>
    <row r="18" spans="1:19" ht="15">
      <c r="A18" s="6">
        <v>9</v>
      </c>
      <c r="B18" s="23" t="str">
        <f>IF(ISERROR(VLOOKUP($A18,#REF!,7,FALSE))=TRUE," ",VLOOKUP($A18,#REF!,7,FALSE))</f>
        <v> </v>
      </c>
      <c r="C18" s="23" t="str">
        <f>IF(ISERROR(VLOOKUP($B18,#REF!,7,FALSE))=TRUE," ",VLOOKUP($B18,#REF!,7,FALSE))</f>
        <v> </v>
      </c>
      <c r="D18" s="23" t="str">
        <f>IF(ISERROR(VLOOKUP($B18,#REF!,6,FALSE))=TRUE," ",VLOOKUP($B18,#REF!,6,FALSE))</f>
        <v> </v>
      </c>
      <c r="E18" s="41" t="str">
        <f>IF(ISERROR(VLOOKUP($B18,#REF!,5,FALSE))=TRUE," ",IF(VLOOKUP($B18,#REF!,5,FALSE)=0,"б/р",VLOOKUP($B18,#REF!,5,FALSE)))</f>
        <v> </v>
      </c>
      <c r="F18" s="41" t="str">
        <f>IF(ISERROR(INT(VLOOKUP($B18,#REF!,11,FALSE)))=TRUE," ",INT(VLOOKUP($B18,#REF!,11,FALSE)))</f>
        <v> </v>
      </c>
      <c r="G18" s="23" t="str">
        <f>IF(ISERROR(VLOOKUP($B18,#REF!,10,FALSE))=TRUE," ",VLOOKUP($B18,#REF!,10,FALSE))</f>
        <v> </v>
      </c>
      <c r="H18" s="61" t="str">
        <f>IF(ISERROR(IF(VLOOKUP(B18,#REF!,11,FALSE)&lt;$L$7,"доп","Л/П"))=TRUE," ",IF(VLOOKUP(B18,#REF!,11,FALSE)&lt;$L$7,"доп","Л/П"))</f>
        <v> </v>
      </c>
      <c r="I18" s="14"/>
      <c r="J18" s="6"/>
      <c r="K18" s="6"/>
      <c r="L18" s="6"/>
      <c r="M18" s="6"/>
      <c r="N18" s="6"/>
      <c r="O18" s="15"/>
      <c r="P18" s="6">
        <f t="shared" si="0"/>
        <v>0</v>
      </c>
      <c r="Q18" s="6"/>
      <c r="R18" s="6">
        <f t="shared" si="1"/>
        <v>0</v>
      </c>
      <c r="S18" s="6">
        <v>0</v>
      </c>
    </row>
    <row r="19" spans="1:19" ht="15">
      <c r="A19" s="6">
        <v>10</v>
      </c>
      <c r="B19" s="23" t="str">
        <f>IF(ISERROR(VLOOKUP($A19,#REF!,7,FALSE))=TRUE," ",VLOOKUP($A19,#REF!,7,FALSE))</f>
        <v> </v>
      </c>
      <c r="C19" s="23" t="str">
        <f>IF(ISERROR(VLOOKUP($B19,#REF!,7,FALSE))=TRUE," ",VLOOKUP($B19,#REF!,7,FALSE))</f>
        <v> </v>
      </c>
      <c r="D19" s="23" t="str">
        <f>IF(ISERROR(VLOOKUP($B19,#REF!,6,FALSE))=TRUE," ",VLOOKUP($B19,#REF!,6,FALSE))</f>
        <v> </v>
      </c>
      <c r="E19" s="41" t="str">
        <f>IF(ISERROR(VLOOKUP($B19,#REF!,5,FALSE))=TRUE," ",IF(VLOOKUP($B19,#REF!,5,FALSE)=0,"б/р",VLOOKUP($B19,#REF!,5,FALSE)))</f>
        <v> </v>
      </c>
      <c r="F19" s="41" t="str">
        <f>IF(ISERROR(INT(VLOOKUP($B19,#REF!,11,FALSE)))=TRUE," ",INT(VLOOKUP($B19,#REF!,11,FALSE)))</f>
        <v> </v>
      </c>
      <c r="G19" s="23" t="str">
        <f>IF(ISERROR(VLOOKUP($B19,#REF!,10,FALSE))=TRUE," ",VLOOKUP($B19,#REF!,10,FALSE))</f>
        <v> </v>
      </c>
      <c r="H19" s="61" t="str">
        <f>IF(ISERROR(IF(VLOOKUP(B19,#REF!,11,FALSE)&lt;$L$7,"доп","Л/П"))=TRUE," ",IF(VLOOKUP(B19,#REF!,11,FALSE)&lt;$L$7,"доп","Л/П"))</f>
        <v> </v>
      </c>
      <c r="I19" s="14"/>
      <c r="J19" s="6"/>
      <c r="K19" s="6"/>
      <c r="L19" s="6"/>
      <c r="M19" s="6"/>
      <c r="N19" s="6"/>
      <c r="O19" s="15"/>
      <c r="P19" s="6">
        <f t="shared" si="0"/>
        <v>0</v>
      </c>
      <c r="Q19" s="6"/>
      <c r="R19" s="6">
        <f t="shared" si="1"/>
        <v>0</v>
      </c>
      <c r="S19" s="6">
        <v>0</v>
      </c>
    </row>
    <row r="20" spans="1:19" ht="15">
      <c r="A20" s="6">
        <v>11</v>
      </c>
      <c r="B20" s="23" t="str">
        <f>IF(ISERROR(VLOOKUP($A20,#REF!,7,FALSE))=TRUE," ",VLOOKUP($A20,#REF!,7,FALSE))</f>
        <v> </v>
      </c>
      <c r="C20" s="23" t="str">
        <f>IF(ISERROR(VLOOKUP($B20,#REF!,7,FALSE))=TRUE," ",VLOOKUP($B20,#REF!,7,FALSE))</f>
        <v> </v>
      </c>
      <c r="D20" s="23" t="str">
        <f>IF(ISERROR(VLOOKUP($B20,#REF!,6,FALSE))=TRUE," ",VLOOKUP($B20,#REF!,6,FALSE))</f>
        <v> </v>
      </c>
      <c r="E20" s="41" t="str">
        <f>IF(ISERROR(VLOOKUP($B20,#REF!,5,FALSE))=TRUE," ",IF(VLOOKUP($B20,#REF!,5,FALSE)=0,"б/р",VLOOKUP($B20,#REF!,5,FALSE)))</f>
        <v> </v>
      </c>
      <c r="F20" s="41" t="str">
        <f>IF(ISERROR(INT(VLOOKUP($B20,#REF!,11,FALSE)))=TRUE," ",INT(VLOOKUP($B20,#REF!,11,FALSE)))</f>
        <v> </v>
      </c>
      <c r="G20" s="23" t="str">
        <f>IF(ISERROR(VLOOKUP($B20,#REF!,10,FALSE))=TRUE," ",VLOOKUP($B20,#REF!,10,FALSE))</f>
        <v> </v>
      </c>
      <c r="H20" s="61" t="str">
        <f>IF(ISERROR(IF(VLOOKUP(B20,#REF!,11,FALSE)&lt;$L$7,"доп","Л/П"))=TRUE," ",IF(VLOOKUP(B20,#REF!,11,FALSE)&lt;$L$7,"доп","Л/П"))</f>
        <v> </v>
      </c>
      <c r="I20" s="14"/>
      <c r="J20" s="6"/>
      <c r="K20" s="6"/>
      <c r="L20" s="6"/>
      <c r="M20" s="6"/>
      <c r="N20" s="6"/>
      <c r="O20" s="15"/>
      <c r="P20" s="6">
        <f t="shared" si="0"/>
        <v>0</v>
      </c>
      <c r="Q20" s="6"/>
      <c r="R20" s="6">
        <f t="shared" si="1"/>
        <v>0</v>
      </c>
      <c r="S20" s="6">
        <v>0</v>
      </c>
    </row>
    <row r="21" spans="1:19" ht="15">
      <c r="A21" s="6">
        <v>12</v>
      </c>
      <c r="B21" s="23" t="str">
        <f>IF(ISERROR(VLOOKUP($A21,#REF!,7,FALSE))=TRUE," ",VLOOKUP($A21,#REF!,7,FALSE))</f>
        <v> </v>
      </c>
      <c r="C21" s="23" t="str">
        <f>IF(ISERROR(VLOOKUP($B21,#REF!,7,FALSE))=TRUE," ",VLOOKUP($B21,#REF!,7,FALSE))</f>
        <v> </v>
      </c>
      <c r="D21" s="23" t="str">
        <f>IF(ISERROR(VLOOKUP($B21,#REF!,6,FALSE))=TRUE," ",VLOOKUP($B21,#REF!,6,FALSE))</f>
        <v> </v>
      </c>
      <c r="E21" s="41" t="str">
        <f>IF(ISERROR(VLOOKUP($B21,#REF!,5,FALSE))=TRUE," ",IF(VLOOKUP($B21,#REF!,5,FALSE)=0,"б/р",VLOOKUP($B21,#REF!,5,FALSE)))</f>
        <v> </v>
      </c>
      <c r="F21" s="41" t="str">
        <f>IF(ISERROR(INT(VLOOKUP($B21,#REF!,11,FALSE)))=TRUE," ",INT(VLOOKUP($B21,#REF!,11,FALSE)))</f>
        <v> </v>
      </c>
      <c r="G21" s="23" t="str">
        <f>IF(ISERROR(VLOOKUP($B21,#REF!,10,FALSE))=TRUE," ",VLOOKUP($B21,#REF!,10,FALSE))</f>
        <v> </v>
      </c>
      <c r="H21" s="61" t="str">
        <f>IF(ISERROR(IF(VLOOKUP(B21,#REF!,11,FALSE)&lt;$L$7,"доп","Л/П"))=TRUE," ",IF(VLOOKUP(B21,#REF!,11,FALSE)&lt;$L$7,"доп","Л/П"))</f>
        <v> </v>
      </c>
      <c r="I21" s="14"/>
      <c r="J21" s="6"/>
      <c r="K21" s="6"/>
      <c r="L21" s="6"/>
      <c r="M21" s="6"/>
      <c r="N21" s="6"/>
      <c r="O21" s="15"/>
      <c r="P21" s="6">
        <f t="shared" si="0"/>
        <v>0</v>
      </c>
      <c r="Q21" s="6"/>
      <c r="R21" s="6">
        <f t="shared" si="1"/>
        <v>0</v>
      </c>
      <c r="S21" s="6">
        <v>0</v>
      </c>
    </row>
    <row r="22" spans="1:19" ht="15">
      <c r="A22" s="6">
        <v>13</v>
      </c>
      <c r="B22" s="23" t="str">
        <f>IF(ISERROR(VLOOKUP($A22,#REF!,7,FALSE))=TRUE," ",VLOOKUP($A22,#REF!,7,FALSE))</f>
        <v> </v>
      </c>
      <c r="C22" s="23" t="str">
        <f>IF(ISERROR(VLOOKUP($B22,#REF!,7,FALSE))=TRUE," ",VLOOKUP($B22,#REF!,7,FALSE))</f>
        <v> </v>
      </c>
      <c r="D22" s="23" t="str">
        <f>IF(ISERROR(VLOOKUP($B22,#REF!,6,FALSE))=TRUE," ",VLOOKUP($B22,#REF!,6,FALSE))</f>
        <v> </v>
      </c>
      <c r="E22" s="41" t="str">
        <f>IF(ISERROR(VLOOKUP($B22,#REF!,5,FALSE))=TRUE," ",IF(VLOOKUP($B22,#REF!,5,FALSE)=0,"б/р",VLOOKUP($B22,#REF!,5,FALSE)))</f>
        <v> </v>
      </c>
      <c r="F22" s="41" t="str">
        <f>IF(ISERROR(INT(VLOOKUP($B22,#REF!,11,FALSE)))=TRUE," ",INT(VLOOKUP($B22,#REF!,11,FALSE)))</f>
        <v> </v>
      </c>
      <c r="G22" s="23" t="str">
        <f>IF(ISERROR(VLOOKUP($B22,#REF!,10,FALSE))=TRUE," ",VLOOKUP($B22,#REF!,10,FALSE))</f>
        <v> </v>
      </c>
      <c r="H22" s="61" t="str">
        <f>IF(ISERROR(IF(VLOOKUP(B22,#REF!,11,FALSE)&lt;$L$7,"доп","Л/П"))=TRUE," ",IF(VLOOKUP(B22,#REF!,11,FALSE)&lt;$L$7,"доп","Л/П"))</f>
        <v> </v>
      </c>
      <c r="I22" s="14"/>
      <c r="J22" s="6"/>
      <c r="K22" s="6"/>
      <c r="L22" s="6"/>
      <c r="M22" s="6"/>
      <c r="N22" s="6"/>
      <c r="O22" s="15"/>
      <c r="P22" s="6">
        <f t="shared" si="0"/>
        <v>0</v>
      </c>
      <c r="Q22" s="6"/>
      <c r="R22" s="6">
        <f t="shared" si="1"/>
        <v>0</v>
      </c>
      <c r="S22" s="6">
        <v>0</v>
      </c>
    </row>
    <row r="23" spans="1:19" ht="15">
      <c r="A23" s="6">
        <v>14</v>
      </c>
      <c r="B23" s="23" t="str">
        <f>IF(ISERROR(VLOOKUP($A23,#REF!,7,FALSE))=TRUE," ",VLOOKUP($A23,#REF!,7,FALSE))</f>
        <v> </v>
      </c>
      <c r="C23" s="23" t="str">
        <f>IF(ISERROR(VLOOKUP($B23,#REF!,7,FALSE))=TRUE," ",VLOOKUP($B23,#REF!,7,FALSE))</f>
        <v> </v>
      </c>
      <c r="D23" s="23" t="str">
        <f>IF(ISERROR(VLOOKUP($B23,#REF!,6,FALSE))=TRUE," ",VLOOKUP($B23,#REF!,6,FALSE))</f>
        <v> </v>
      </c>
      <c r="E23" s="41" t="str">
        <f>IF(ISERROR(VLOOKUP($B23,#REF!,5,FALSE))=TRUE," ",IF(VLOOKUP($B23,#REF!,5,FALSE)=0,"б/р",VLOOKUP($B23,#REF!,5,FALSE)))</f>
        <v> </v>
      </c>
      <c r="F23" s="41" t="str">
        <f>IF(ISERROR(INT(VLOOKUP($B23,#REF!,11,FALSE)))=TRUE," ",INT(VLOOKUP($B23,#REF!,11,FALSE)))</f>
        <v> </v>
      </c>
      <c r="G23" s="23" t="str">
        <f>IF(ISERROR(VLOOKUP($B23,#REF!,10,FALSE))=TRUE," ",VLOOKUP($B23,#REF!,10,FALSE))</f>
        <v> </v>
      </c>
      <c r="H23" s="61" t="str">
        <f>IF(ISERROR(IF(VLOOKUP(B23,#REF!,11,FALSE)&lt;$L$7,"доп","Л/П"))=TRUE," ",IF(VLOOKUP(B23,#REF!,11,FALSE)&lt;$L$7,"доп","Л/П"))</f>
        <v> </v>
      </c>
      <c r="I23" s="14"/>
      <c r="J23" s="6"/>
      <c r="K23" s="6"/>
      <c r="L23" s="6"/>
      <c r="M23" s="6"/>
      <c r="N23" s="6"/>
      <c r="O23" s="15"/>
      <c r="P23" s="6">
        <f t="shared" si="0"/>
        <v>0</v>
      </c>
      <c r="Q23" s="6"/>
      <c r="R23" s="6">
        <f t="shared" si="1"/>
        <v>0</v>
      </c>
      <c r="S23" s="6">
        <v>0</v>
      </c>
    </row>
    <row r="24" spans="1:19" ht="15">
      <c r="A24" s="6">
        <v>15</v>
      </c>
      <c r="B24" s="23" t="str">
        <f>IF(ISERROR(VLOOKUP($A24,#REF!,7,FALSE))=TRUE," ",VLOOKUP($A24,#REF!,7,FALSE))</f>
        <v> </v>
      </c>
      <c r="C24" s="23" t="str">
        <f>IF(ISERROR(VLOOKUP($B24,#REF!,7,FALSE))=TRUE," ",VLOOKUP($B24,#REF!,7,FALSE))</f>
        <v> </v>
      </c>
      <c r="D24" s="23" t="str">
        <f>IF(ISERROR(VLOOKUP($B24,#REF!,6,FALSE))=TRUE," ",VLOOKUP($B24,#REF!,6,FALSE))</f>
        <v> </v>
      </c>
      <c r="E24" s="41" t="str">
        <f>IF(ISERROR(VLOOKUP($B24,#REF!,5,FALSE))=TRUE," ",IF(VLOOKUP($B24,#REF!,5,FALSE)=0,"б/р",VLOOKUP($B24,#REF!,5,FALSE)))</f>
        <v> </v>
      </c>
      <c r="F24" s="41" t="str">
        <f>IF(ISERROR(INT(VLOOKUP($B24,#REF!,11,FALSE)))=TRUE," ",INT(VLOOKUP($B24,#REF!,11,FALSE)))</f>
        <v> </v>
      </c>
      <c r="G24" s="23" t="str">
        <f>IF(ISERROR(VLOOKUP($B24,#REF!,10,FALSE))=TRUE," ",VLOOKUP($B24,#REF!,10,FALSE))</f>
        <v> </v>
      </c>
      <c r="H24" s="61" t="str">
        <f>IF(ISERROR(IF(VLOOKUP(B24,#REF!,11,FALSE)&lt;$L$7,"доп","Л/П"))=TRUE," ",IF(VLOOKUP(B24,#REF!,11,FALSE)&lt;$L$7,"доп","Л/П"))</f>
        <v> </v>
      </c>
      <c r="I24" s="14"/>
      <c r="J24" s="6"/>
      <c r="K24" s="6"/>
      <c r="L24" s="6"/>
      <c r="M24" s="6"/>
      <c r="N24" s="6"/>
      <c r="O24" s="15"/>
      <c r="P24" s="6">
        <f t="shared" si="0"/>
        <v>0</v>
      </c>
      <c r="Q24" s="6"/>
      <c r="R24" s="6">
        <f t="shared" si="1"/>
        <v>0</v>
      </c>
      <c r="S24" s="6">
        <v>0</v>
      </c>
    </row>
    <row r="25" spans="1:19" ht="15">
      <c r="A25" s="6">
        <v>16</v>
      </c>
      <c r="B25" s="23" t="str">
        <f>IF(ISERROR(VLOOKUP($A25,#REF!,7,FALSE))=TRUE," ",VLOOKUP($A25,#REF!,7,FALSE))</f>
        <v> </v>
      </c>
      <c r="C25" s="23" t="str">
        <f>IF(ISERROR(VLOOKUP($B25,#REF!,7,FALSE))=TRUE," ",VLOOKUP($B25,#REF!,7,FALSE))</f>
        <v> </v>
      </c>
      <c r="D25" s="23" t="str">
        <f>IF(ISERROR(VLOOKUP($B25,#REF!,6,FALSE))=TRUE," ",VLOOKUP($B25,#REF!,6,FALSE))</f>
        <v> </v>
      </c>
      <c r="E25" s="41" t="str">
        <f>IF(ISERROR(VLOOKUP($B25,#REF!,5,FALSE))=TRUE," ",IF(VLOOKUP($B25,#REF!,5,FALSE)=0,"б/р",VLOOKUP($B25,#REF!,5,FALSE)))</f>
        <v> </v>
      </c>
      <c r="F25" s="41" t="str">
        <f>IF(ISERROR(INT(VLOOKUP($B25,#REF!,11,FALSE)))=TRUE," ",INT(VLOOKUP($B25,#REF!,11,FALSE)))</f>
        <v> </v>
      </c>
      <c r="G25" s="23" t="str">
        <f>IF(ISERROR(VLOOKUP($B25,#REF!,10,FALSE))=TRUE," ",VLOOKUP($B25,#REF!,10,FALSE))</f>
        <v> </v>
      </c>
      <c r="H25" s="61" t="str">
        <f>IF(ISERROR(IF(VLOOKUP(B25,#REF!,11,FALSE)&lt;$L$7,"доп","Л/П"))=TRUE," ",IF(VLOOKUP(B25,#REF!,11,FALSE)&lt;$L$7,"доп","Л/П"))</f>
        <v> </v>
      </c>
      <c r="I25" s="14"/>
      <c r="J25" s="6"/>
      <c r="K25" s="6"/>
      <c r="L25" s="6"/>
      <c r="M25" s="6"/>
      <c r="N25" s="6"/>
      <c r="O25" s="15"/>
      <c r="P25" s="6">
        <f t="shared" si="0"/>
        <v>0</v>
      </c>
      <c r="Q25" s="6"/>
      <c r="R25" s="6">
        <f t="shared" si="1"/>
        <v>0</v>
      </c>
      <c r="S25" s="6">
        <v>0</v>
      </c>
    </row>
    <row r="26" spans="1:19" ht="15">
      <c r="A26" s="6">
        <v>17</v>
      </c>
      <c r="B26" s="23" t="str">
        <f>IF(ISERROR(VLOOKUP($A26,#REF!,7,FALSE))=TRUE," ",VLOOKUP($A26,#REF!,7,FALSE))</f>
        <v> </v>
      </c>
      <c r="C26" s="23" t="str">
        <f>IF(ISERROR(VLOOKUP($B26,#REF!,7,FALSE))=TRUE," ",VLOOKUP($B26,#REF!,7,FALSE))</f>
        <v> </v>
      </c>
      <c r="D26" s="23" t="str">
        <f>IF(ISERROR(VLOOKUP($B26,#REF!,6,FALSE))=TRUE," ",VLOOKUP($B26,#REF!,6,FALSE))</f>
        <v> </v>
      </c>
      <c r="E26" s="41" t="str">
        <f>IF(ISERROR(VLOOKUP($B26,#REF!,5,FALSE))=TRUE," ",IF(VLOOKUP($B26,#REF!,5,FALSE)=0,"б/р",VLOOKUP($B26,#REF!,5,FALSE)))</f>
        <v> </v>
      </c>
      <c r="F26" s="41" t="str">
        <f>IF(ISERROR(INT(VLOOKUP($B26,#REF!,11,FALSE)))=TRUE," ",INT(VLOOKUP($B26,#REF!,11,FALSE)))</f>
        <v> </v>
      </c>
      <c r="G26" s="23" t="str">
        <f>IF(ISERROR(VLOOKUP($B26,#REF!,10,FALSE))=TRUE," ",VLOOKUP($B26,#REF!,10,FALSE))</f>
        <v> </v>
      </c>
      <c r="H26" s="61" t="str">
        <f>IF(ISERROR(IF(VLOOKUP(B26,#REF!,11,FALSE)&lt;$L$7,"доп","Л/П"))=TRUE," ",IF(VLOOKUP(B26,#REF!,11,FALSE)&lt;$L$7,"доп","Л/П"))</f>
        <v> </v>
      </c>
      <c r="I26" s="14"/>
      <c r="J26" s="6"/>
      <c r="K26" s="6"/>
      <c r="L26" s="6"/>
      <c r="M26" s="6"/>
      <c r="N26" s="6"/>
      <c r="O26" s="15"/>
      <c r="P26" s="6">
        <f t="shared" si="0"/>
        <v>0</v>
      </c>
      <c r="Q26" s="6"/>
      <c r="R26" s="6">
        <f t="shared" si="1"/>
        <v>0</v>
      </c>
      <c r="S26" s="6">
        <v>0</v>
      </c>
    </row>
    <row r="27" spans="1:19" ht="15">
      <c r="A27" s="6">
        <v>18</v>
      </c>
      <c r="B27" s="23" t="str">
        <f>IF(ISERROR(VLOOKUP($A27,#REF!,7,FALSE))=TRUE," ",VLOOKUP($A27,#REF!,7,FALSE))</f>
        <v> </v>
      </c>
      <c r="C27" s="23" t="str">
        <f>IF(ISERROR(VLOOKUP($B27,#REF!,7,FALSE))=TRUE," ",VLOOKUP($B27,#REF!,7,FALSE))</f>
        <v> </v>
      </c>
      <c r="D27" s="23" t="str">
        <f>IF(ISERROR(VLOOKUP($B27,#REF!,6,FALSE))=TRUE," ",VLOOKUP($B27,#REF!,6,FALSE))</f>
        <v> </v>
      </c>
      <c r="E27" s="41" t="str">
        <f>IF(ISERROR(VLOOKUP($B27,#REF!,5,FALSE))=TRUE," ",IF(VLOOKUP($B27,#REF!,5,FALSE)=0,"б/р",VLOOKUP($B27,#REF!,5,FALSE)))</f>
        <v> </v>
      </c>
      <c r="F27" s="41" t="str">
        <f>IF(ISERROR(INT(VLOOKUP($B27,#REF!,11,FALSE)))=TRUE," ",INT(VLOOKUP($B27,#REF!,11,FALSE)))</f>
        <v> </v>
      </c>
      <c r="G27" s="23" t="str">
        <f>IF(ISERROR(VLOOKUP($B27,#REF!,10,FALSE))=TRUE," ",VLOOKUP($B27,#REF!,10,FALSE))</f>
        <v> </v>
      </c>
      <c r="H27" s="61" t="str">
        <f>IF(ISERROR(IF(VLOOKUP(B27,#REF!,11,FALSE)&lt;$L$7,"доп","Л/П"))=TRUE," ",IF(VLOOKUP(B27,#REF!,11,FALSE)&lt;$L$7,"доп","Л/П"))</f>
        <v> </v>
      </c>
      <c r="I27" s="14"/>
      <c r="J27" s="6"/>
      <c r="K27" s="6"/>
      <c r="L27" s="6"/>
      <c r="M27" s="6"/>
      <c r="N27" s="6"/>
      <c r="O27" s="15"/>
      <c r="P27" s="6">
        <f>SUM(I27:O27)</f>
        <v>0</v>
      </c>
      <c r="Q27" s="6"/>
      <c r="R27" s="6">
        <f t="shared" si="1"/>
        <v>0</v>
      </c>
      <c r="S27" s="6">
        <v>0</v>
      </c>
    </row>
    <row r="28" spans="1:19" ht="15">
      <c r="A28" s="6">
        <v>19</v>
      </c>
      <c r="B28" s="23" t="str">
        <f>IF(ISERROR(VLOOKUP($A28,#REF!,7,FALSE))=TRUE," ",VLOOKUP($A28,#REF!,7,FALSE))</f>
        <v> </v>
      </c>
      <c r="C28" s="23" t="str">
        <f>IF(ISERROR(VLOOKUP($B28,#REF!,7,FALSE))=TRUE," ",VLOOKUP($B28,#REF!,7,FALSE))</f>
        <v> </v>
      </c>
      <c r="D28" s="23" t="str">
        <f>IF(ISERROR(VLOOKUP($B28,#REF!,6,FALSE))=TRUE," ",VLOOKUP($B28,#REF!,6,FALSE))</f>
        <v> </v>
      </c>
      <c r="E28" s="41" t="str">
        <f>IF(ISERROR(VLOOKUP($B28,#REF!,5,FALSE))=TRUE," ",IF(VLOOKUP($B28,#REF!,5,FALSE)=0,"б/р",VLOOKUP($B28,#REF!,5,FALSE)))</f>
        <v> </v>
      </c>
      <c r="F28" s="41" t="str">
        <f>IF(ISERROR(INT(VLOOKUP($B28,#REF!,11,FALSE)))=TRUE," ",INT(VLOOKUP($B28,#REF!,11,FALSE)))</f>
        <v> </v>
      </c>
      <c r="G28" s="23" t="str">
        <f>IF(ISERROR(VLOOKUP($B28,#REF!,10,FALSE))=TRUE," ",VLOOKUP($B28,#REF!,10,FALSE))</f>
        <v> </v>
      </c>
      <c r="H28" s="61" t="str">
        <f>IF(ISERROR(IF(VLOOKUP(B28,#REF!,11,FALSE)&lt;$L$7,"доп","Л/П"))=TRUE," ",IF(VLOOKUP(B28,#REF!,11,FALSE)&lt;$L$7,"доп","Л/П"))</f>
        <v> </v>
      </c>
      <c r="I28" s="14"/>
      <c r="J28" s="6"/>
      <c r="K28" s="6"/>
      <c r="L28" s="6"/>
      <c r="M28" s="6"/>
      <c r="N28" s="6"/>
      <c r="O28" s="15"/>
      <c r="P28" s="6">
        <f>SUM(I28:O28)</f>
        <v>0</v>
      </c>
      <c r="Q28" s="6"/>
      <c r="R28" s="6">
        <f t="shared" si="1"/>
        <v>0</v>
      </c>
      <c r="S28" s="6">
        <v>0</v>
      </c>
    </row>
    <row r="29" spans="1:19" ht="15.75" thickBot="1">
      <c r="A29" s="13">
        <v>20</v>
      </c>
      <c r="B29" s="24" t="str">
        <f>IF(ISERROR(VLOOKUP($A29,#REF!,7,FALSE))=TRUE," ",VLOOKUP($A29,#REF!,7,FALSE))</f>
        <v> </v>
      </c>
      <c r="C29" s="24" t="str">
        <f>IF(ISERROR(VLOOKUP($B29,#REF!,7,FALSE))=TRUE," ",VLOOKUP($B29,#REF!,7,FALSE))</f>
        <v> </v>
      </c>
      <c r="D29" s="24" t="str">
        <f>IF(ISERROR(VLOOKUP($B29,#REF!,6,FALSE))=TRUE," ",VLOOKUP($B29,#REF!,6,FALSE))</f>
        <v> </v>
      </c>
      <c r="E29" s="42" t="str">
        <f>IF(ISERROR(VLOOKUP($B29,#REF!,5,FALSE))=TRUE," ",IF(VLOOKUP($B29,#REF!,5,FALSE)=0,"б/р",VLOOKUP($B29,#REF!,5,FALSE)))</f>
        <v> </v>
      </c>
      <c r="F29" s="42" t="str">
        <f>IF(ISERROR(INT(VLOOKUP($B29,#REF!,11,FALSE)))=TRUE," ",INT(VLOOKUP($B29,#REF!,11,FALSE)))</f>
        <v> </v>
      </c>
      <c r="G29" s="24" t="str">
        <f>IF(ISERROR(VLOOKUP($B29,#REF!,10,FALSE))=TRUE," ",VLOOKUP($B29,#REF!,10,FALSE))</f>
        <v> </v>
      </c>
      <c r="H29" s="62" t="str">
        <f>IF(ISERROR(IF(VLOOKUP(B29,#REF!,11,FALSE)&lt;$L$7,"доп","Л/П"))=TRUE," ",IF(VLOOKUP(B29,#REF!,11,FALSE)&lt;$L$7,"доп","Л/П"))</f>
        <v> </v>
      </c>
      <c r="I29" s="16"/>
      <c r="J29" s="13"/>
      <c r="K29" s="13"/>
      <c r="L29" s="13"/>
      <c r="M29" s="13"/>
      <c r="N29" s="13"/>
      <c r="O29" s="17"/>
      <c r="P29" s="13">
        <f>SUM(I29:O29)</f>
        <v>0</v>
      </c>
      <c r="Q29" s="13"/>
      <c r="R29" s="13">
        <f t="shared" si="1"/>
        <v>0</v>
      </c>
      <c r="S29" s="13">
        <v>0</v>
      </c>
    </row>
    <row r="30" ht="13.5" thickTop="1"/>
    <row r="31" ht="12.75">
      <c r="B31" s="75" t="s">
        <v>59</v>
      </c>
    </row>
    <row r="32" spans="2:3" ht="12.75">
      <c r="B32" s="60" t="e">
        <f>'F1ABC-В1'!#REF!</f>
        <v>#REF!</v>
      </c>
      <c r="C32" t="e">
        <f>'F1ABC-В1'!#REF!</f>
        <v>#REF!</v>
      </c>
    </row>
    <row r="33" spans="2:3" ht="12.75">
      <c r="B33" s="60" t="e">
        <f>'F1ABC-В1'!#REF!</f>
        <v>#REF!</v>
      </c>
      <c r="C33" t="e">
        <f>'F1ABC-В1'!#REF!</f>
        <v>#REF!</v>
      </c>
    </row>
    <row r="34" spans="2:3" ht="12.75">
      <c r="B34" s="60" t="e">
        <f>'F1ABC-В1'!#REF!</f>
        <v>#REF!</v>
      </c>
      <c r="C34" t="e">
        <f>'F1ABC-В1'!#REF!</f>
        <v>#REF!</v>
      </c>
    </row>
    <row r="35" spans="2:3" ht="12.75">
      <c r="B35" s="60" t="e">
        <f>'F1ABC-В1'!#REF!</f>
        <v>#REF!</v>
      </c>
      <c r="C35" s="49" t="e">
        <f>'F1ABC-В1'!#REF!</f>
        <v>#REF!</v>
      </c>
    </row>
    <row r="36" spans="2:3" ht="12.75">
      <c r="B36" s="60" t="e">
        <f>'F1ABC-В1'!#REF!</f>
        <v>#REF!</v>
      </c>
      <c r="C36" s="50" t="e">
        <f>'F1ABC-В1'!#REF!</f>
        <v>#REF!</v>
      </c>
    </row>
    <row r="37" spans="2:3" ht="12.75">
      <c r="B37" s="60">
        <f>'F1ABC-В1'!B16</f>
        <v>0</v>
      </c>
      <c r="C37" s="51">
        <f>'F1ABC-В1'!C16</f>
        <v>0</v>
      </c>
    </row>
    <row r="38" spans="2:3" ht="12.75">
      <c r="B38" s="60">
        <f>'F1ABC-В1'!B17</f>
        <v>0</v>
      </c>
      <c r="C38">
        <f>'F1ABC-В1'!C17</f>
        <v>0</v>
      </c>
    </row>
    <row r="39" spans="2:3" ht="12.75">
      <c r="B39" s="60">
        <f>'F1ABC-В1'!B18</f>
        <v>0</v>
      </c>
      <c r="C39">
        <f>'F1ABC-В1'!C18</f>
        <v>0</v>
      </c>
    </row>
    <row r="40" spans="2:3" ht="12.75">
      <c r="B40" s="60">
        <f>'F1ABC-В1'!B19</f>
        <v>0</v>
      </c>
      <c r="C40">
        <f>'F1ABC-В1'!C19</f>
        <v>0</v>
      </c>
    </row>
  </sheetData>
  <sheetProtection/>
  <mergeCells count="5">
    <mergeCell ref="B8:B9"/>
    <mergeCell ref="C8:C9"/>
    <mergeCell ref="G8:G9"/>
    <mergeCell ref="H8:H9"/>
    <mergeCell ref="F8:F9"/>
  </mergeCells>
  <printOptions/>
  <pageMargins left="0.5905511811023623" right="0.3937007874015748" top="0.7874015748031497" bottom="0.7874015748031497" header="0.5118110236220472" footer="0.5118110236220472"/>
  <pageSetup horizontalDpi="120" verticalDpi="120" orientation="landscape" paperSize="9" r:id="rId1"/>
  <headerFooter alignWithMargins="0">
    <oddHeader>&amp;C&amp;A</oddHeader>
    <oddFooter>&amp;CСтр.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78"/>
  <sheetViews>
    <sheetView showGridLines="0" showZeros="0" zoomScalePageLayoutView="0" workbookViewId="0" topLeftCell="A1">
      <selection activeCell="B32" sqref="B32:B78"/>
    </sheetView>
  </sheetViews>
  <sheetFormatPr defaultColWidth="9.00390625" defaultRowHeight="12.75"/>
  <cols>
    <col min="1" max="1" width="4.00390625" style="4" customWidth="1"/>
    <col min="2" max="2" width="26.375" style="0" customWidth="1"/>
    <col min="3" max="3" width="24.625" style="0" customWidth="1"/>
    <col min="4" max="4" width="5.875" style="0" customWidth="1"/>
    <col min="5" max="5" width="4.875" style="0" customWidth="1"/>
    <col min="6" max="6" width="4.875" style="4" customWidth="1"/>
    <col min="7" max="7" width="24.875" style="0" customWidth="1"/>
    <col min="8" max="8" width="7.125" style="0" customWidth="1"/>
    <col min="9" max="16" width="6.375" style="0" customWidth="1"/>
    <col min="17" max="17" width="5.75390625" style="0" customWidth="1"/>
    <col min="18" max="19" width="6.125" style="0" customWidth="1"/>
  </cols>
  <sheetData>
    <row r="1" spans="2:12" ht="18.75">
      <c r="B1" s="5" t="s">
        <v>7</v>
      </c>
      <c r="J1" s="1"/>
      <c r="L1" s="54" t="s">
        <v>8</v>
      </c>
    </row>
    <row r="2" spans="1:12" ht="18">
      <c r="A2" s="19" t="s">
        <v>9</v>
      </c>
      <c r="B2" s="19"/>
      <c r="D2" s="2"/>
      <c r="L2" s="58" t="str">
        <f>'F1ABC-В1'!I2</f>
        <v>лично - командного Первенства Тверской области </v>
      </c>
    </row>
    <row r="3" spans="2:12" ht="18">
      <c r="B3" s="53">
        <f ca="1">TODAY()</f>
        <v>44482</v>
      </c>
      <c r="D3" s="2"/>
      <c r="L3" s="58" t="str">
        <f>'F1ABC-В1'!I3</f>
        <v>по авиамодельному спорту среди учащихся.</v>
      </c>
    </row>
    <row r="4" spans="2:12" ht="18">
      <c r="B4" s="53"/>
      <c r="D4" s="2"/>
      <c r="L4" s="58">
        <f>'F1ABC-В1'!I4</f>
        <v>0</v>
      </c>
    </row>
    <row r="5" spans="2:12" ht="18">
      <c r="B5" s="53"/>
      <c r="D5" s="2"/>
      <c r="L5" s="58"/>
    </row>
    <row r="6" spans="11:12" ht="18">
      <c r="K6" s="63" t="s">
        <v>43</v>
      </c>
      <c r="L6" s="2" t="e">
        <f>#REF!</f>
        <v>#REF!</v>
      </c>
    </row>
    <row r="7" spans="1:19" ht="13.5" thickBot="1">
      <c r="A7" s="52"/>
      <c r="B7" s="52">
        <f ca="1">TODAY()</f>
        <v>44482</v>
      </c>
      <c r="C7" s="12"/>
      <c r="D7" s="64" t="s">
        <v>44</v>
      </c>
      <c r="E7" s="65">
        <v>180</v>
      </c>
      <c r="F7" s="11" t="s">
        <v>45</v>
      </c>
      <c r="G7" s="64" t="s">
        <v>46</v>
      </c>
      <c r="H7" s="66">
        <v>7</v>
      </c>
      <c r="I7" s="64"/>
      <c r="J7" s="64"/>
      <c r="K7" s="64" t="s">
        <v>49</v>
      </c>
      <c r="L7" s="65">
        <v>19</v>
      </c>
      <c r="M7" s="12" t="s">
        <v>48</v>
      </c>
      <c r="N7" s="12"/>
      <c r="O7" s="12"/>
      <c r="P7" s="12"/>
      <c r="Q7" s="12"/>
      <c r="R7" s="12" t="s">
        <v>10</v>
      </c>
      <c r="S7" s="12"/>
    </row>
    <row r="8" spans="1:20" s="4" customFormat="1" ht="13.5" thickTop="1">
      <c r="A8" s="7" t="s">
        <v>11</v>
      </c>
      <c r="B8" s="76" t="s">
        <v>12</v>
      </c>
      <c r="C8" s="76" t="s">
        <v>2</v>
      </c>
      <c r="D8" s="7" t="s">
        <v>4</v>
      </c>
      <c r="E8" s="7" t="s">
        <v>13</v>
      </c>
      <c r="F8" s="82" t="s">
        <v>50</v>
      </c>
      <c r="G8" s="78" t="s">
        <v>5</v>
      </c>
      <c r="H8" s="80" t="s">
        <v>38</v>
      </c>
      <c r="I8" s="8"/>
      <c r="J8" s="9"/>
      <c r="K8" s="9"/>
      <c r="L8" s="9" t="s">
        <v>14</v>
      </c>
      <c r="M8" s="9"/>
      <c r="N8" s="9"/>
      <c r="O8" s="10"/>
      <c r="P8" s="7" t="s">
        <v>15</v>
      </c>
      <c r="Q8" s="7" t="s">
        <v>16</v>
      </c>
      <c r="R8" s="7" t="s">
        <v>17</v>
      </c>
      <c r="S8" s="46" t="s">
        <v>18</v>
      </c>
      <c r="T8" s="20"/>
    </row>
    <row r="9" spans="1:20" s="4" customFormat="1" ht="13.5" thickBot="1">
      <c r="A9" s="26" t="s">
        <v>19</v>
      </c>
      <c r="B9" s="77"/>
      <c r="C9" s="77"/>
      <c r="D9" s="26" t="s">
        <v>20</v>
      </c>
      <c r="E9" s="26" t="s">
        <v>21</v>
      </c>
      <c r="F9" s="83"/>
      <c r="G9" s="79"/>
      <c r="H9" s="81"/>
      <c r="I9" s="27">
        <v>1</v>
      </c>
      <c r="J9" s="26">
        <v>2</v>
      </c>
      <c r="K9" s="26">
        <v>3</v>
      </c>
      <c r="L9" s="26">
        <v>4</v>
      </c>
      <c r="M9" s="26">
        <v>5</v>
      </c>
      <c r="N9" s="26">
        <v>6</v>
      </c>
      <c r="O9" s="28">
        <v>7</v>
      </c>
      <c r="P9" s="26" t="s">
        <v>22</v>
      </c>
      <c r="Q9" s="26" t="s">
        <v>23</v>
      </c>
      <c r="R9" s="26" t="s">
        <v>24</v>
      </c>
      <c r="S9" s="47" t="s">
        <v>25</v>
      </c>
      <c r="T9" s="20"/>
    </row>
    <row r="10" spans="1:21" s="4" customFormat="1" ht="15.75" thickTop="1">
      <c r="A10" s="6">
        <v>1</v>
      </c>
      <c r="B10" s="23" t="str">
        <f>IF(ISERROR(VLOOKUP($A10,#REF!,6,FALSE))=TRUE," ",VLOOKUP($A10,#REF!,6,FALSE))</f>
        <v> </v>
      </c>
      <c r="C10" s="23" t="str">
        <f>IF(ISERROR(VLOOKUP($B10,#REF!,7,FALSE))=TRUE," ",VLOOKUP($B10,#REF!,7,FALSE))</f>
        <v> </v>
      </c>
      <c r="D10" s="23" t="str">
        <f>IF(ISERROR(VLOOKUP($B10,#REF!,6,FALSE))=TRUE," ",VLOOKUP($B10,#REF!,6,FALSE))</f>
        <v> </v>
      </c>
      <c r="E10" s="41" t="str">
        <f>IF(ISERROR(VLOOKUP($B10,#REF!,5,FALSE))=TRUE," ",IF(VLOOKUP($B10,#REF!,5,FALSE)=0,"б/р",VLOOKUP($B10,#REF!,5,FALSE)))</f>
        <v> </v>
      </c>
      <c r="F10" s="41" t="str">
        <f>IF(ISERROR(INT(VLOOKUP($B10,#REF!,11,FALSE)))=TRUE," ",INT(VLOOKUP($B10,#REF!,11,FALSE)))</f>
        <v> </v>
      </c>
      <c r="G10" s="23" t="str">
        <f>IF(ISERROR(VLOOKUP($B10,#REF!,10,FALSE))=TRUE," ",VLOOKUP($B10,#REF!,10,FALSE))</f>
        <v> </v>
      </c>
      <c r="H10" s="61" t="str">
        <f>IF(ISERROR(IF(VLOOKUP(B10,#REF!,11,FALSE)&lt;$L$7,"доп","Л/П"))=TRUE," ",IF(VLOOKUP(B10,#REF!,11,FALSE)&lt;$L$7,"доп","Л/П"))</f>
        <v> </v>
      </c>
      <c r="I10" s="14"/>
      <c r="J10" s="6"/>
      <c r="K10" s="6"/>
      <c r="L10" s="6"/>
      <c r="M10" s="6"/>
      <c r="N10" s="6"/>
      <c r="O10" s="15"/>
      <c r="P10" s="6">
        <f>SUM(I10:O10)</f>
        <v>0</v>
      </c>
      <c r="Q10" s="6"/>
      <c r="R10" s="6">
        <f aca="true" t="shared" si="0" ref="R10:R29">SUM(P10*1000/SUM($E$7*$H$7))</f>
        <v>0</v>
      </c>
      <c r="S10" s="6">
        <v>0</v>
      </c>
      <c r="U10" s="18"/>
    </row>
    <row r="11" spans="1:19" ht="15">
      <c r="A11" s="6">
        <v>2</v>
      </c>
      <c r="B11" s="23" t="str">
        <f>IF(ISERROR(VLOOKUP($A11,#REF!,6,FALSE))=TRUE," ",VLOOKUP($A11,#REF!,6,FALSE))</f>
        <v> </v>
      </c>
      <c r="C11" s="23" t="str">
        <f>IF(ISERROR(VLOOKUP($B11,#REF!,7,FALSE))=TRUE," ",VLOOKUP($B11,#REF!,7,FALSE))</f>
        <v> </v>
      </c>
      <c r="D11" s="23" t="str">
        <f>IF(ISERROR(VLOOKUP($B11,#REF!,6,FALSE))=TRUE," ",VLOOKUP($B11,#REF!,6,FALSE))</f>
        <v> </v>
      </c>
      <c r="E11" s="41" t="str">
        <f>IF(ISERROR(VLOOKUP($B11,#REF!,5,FALSE))=TRUE," ",IF(VLOOKUP($B11,#REF!,5,FALSE)=0,"б/р",VLOOKUP($B11,#REF!,5,FALSE)))</f>
        <v> </v>
      </c>
      <c r="F11" s="41" t="str">
        <f>IF(ISERROR(INT(VLOOKUP($B11,#REF!,11,FALSE)))=TRUE," ",INT(VLOOKUP($B11,#REF!,11,FALSE)))</f>
        <v> </v>
      </c>
      <c r="G11" s="23" t="str">
        <f>IF(ISERROR(VLOOKUP($B11,#REF!,10,FALSE))=TRUE," ",VLOOKUP($B11,#REF!,10,FALSE))</f>
        <v> </v>
      </c>
      <c r="H11" s="61" t="str">
        <f>IF(ISERROR(IF(VLOOKUP(B11,#REF!,11,FALSE)&lt;$L$7,"доп","Л/П"))=TRUE," ",IF(VLOOKUP(B11,#REF!,11,FALSE)&lt;$L$7,"доп","Л/П"))</f>
        <v> </v>
      </c>
      <c r="I11" s="14"/>
      <c r="J11" s="6"/>
      <c r="K11" s="6"/>
      <c r="L11" s="6"/>
      <c r="M11" s="6"/>
      <c r="N11" s="6"/>
      <c r="O11" s="15"/>
      <c r="P11" s="6">
        <f aca="true" t="shared" si="1" ref="P11:P26">SUM(I11:O11)</f>
        <v>0</v>
      </c>
      <c r="Q11" s="6"/>
      <c r="R11" s="6">
        <f t="shared" si="0"/>
        <v>0</v>
      </c>
      <c r="S11" s="6">
        <v>0</v>
      </c>
    </row>
    <row r="12" spans="1:19" ht="15">
      <c r="A12" s="6">
        <v>3</v>
      </c>
      <c r="B12" s="23" t="str">
        <f>IF(ISERROR(VLOOKUP($A12,#REF!,6,FALSE))=TRUE," ",VLOOKUP($A12,#REF!,6,FALSE))</f>
        <v> </v>
      </c>
      <c r="C12" s="23" t="str">
        <f>IF(ISERROR(VLOOKUP($B12,#REF!,7,FALSE))=TRUE," ",VLOOKUP($B12,#REF!,7,FALSE))</f>
        <v> </v>
      </c>
      <c r="D12" s="23" t="str">
        <f>IF(ISERROR(VLOOKUP($B12,#REF!,6,FALSE))=TRUE," ",VLOOKUP($B12,#REF!,6,FALSE))</f>
        <v> </v>
      </c>
      <c r="E12" s="41" t="str">
        <f>IF(ISERROR(VLOOKUP($B12,#REF!,5,FALSE))=TRUE," ",IF(VLOOKUP($B12,#REF!,5,FALSE)=0,"б/р",VLOOKUP($B12,#REF!,5,FALSE)))</f>
        <v> </v>
      </c>
      <c r="F12" s="41" t="str">
        <f>IF(ISERROR(INT(VLOOKUP($B12,#REF!,11,FALSE)))=TRUE," ",INT(VLOOKUP($B12,#REF!,11,FALSE)))</f>
        <v> </v>
      </c>
      <c r="G12" s="23" t="str">
        <f>IF(ISERROR(VLOOKUP($B12,#REF!,10,FALSE))=TRUE," ",VLOOKUP($B12,#REF!,10,FALSE))</f>
        <v> </v>
      </c>
      <c r="H12" s="61" t="str">
        <f>IF(ISERROR(IF(VLOOKUP(B12,#REF!,11,FALSE)&lt;$L$7,"доп","Л/П"))=TRUE," ",IF(VLOOKUP(B12,#REF!,11,FALSE)&lt;$L$7,"доп","Л/П"))</f>
        <v> </v>
      </c>
      <c r="I12" s="14"/>
      <c r="J12" s="6"/>
      <c r="K12" s="6"/>
      <c r="L12" s="6"/>
      <c r="M12" s="6"/>
      <c r="N12" s="6"/>
      <c r="O12" s="15"/>
      <c r="P12" s="6">
        <f t="shared" si="1"/>
        <v>0</v>
      </c>
      <c r="Q12" s="6"/>
      <c r="R12" s="6">
        <f t="shared" si="0"/>
        <v>0</v>
      </c>
      <c r="S12" s="6">
        <v>0</v>
      </c>
    </row>
    <row r="13" spans="1:19" ht="15">
      <c r="A13" s="6">
        <v>4</v>
      </c>
      <c r="B13" s="23" t="str">
        <f>IF(ISERROR(VLOOKUP($A13,#REF!,6,FALSE))=TRUE," ",VLOOKUP($A13,#REF!,6,FALSE))</f>
        <v> </v>
      </c>
      <c r="C13" s="23" t="str">
        <f>IF(ISERROR(VLOOKUP($B13,#REF!,7,FALSE))=TRUE," ",VLOOKUP($B13,#REF!,7,FALSE))</f>
        <v> </v>
      </c>
      <c r="D13" s="23" t="str">
        <f>IF(ISERROR(VLOOKUP($B13,#REF!,6,FALSE))=TRUE," ",VLOOKUP($B13,#REF!,6,FALSE))</f>
        <v> </v>
      </c>
      <c r="E13" s="41" t="str">
        <f>IF(ISERROR(VLOOKUP($B13,#REF!,5,FALSE))=TRUE," ",IF(VLOOKUP($B13,#REF!,5,FALSE)=0,"б/р",VLOOKUP($B13,#REF!,5,FALSE)))</f>
        <v> </v>
      </c>
      <c r="F13" s="41" t="str">
        <f>IF(ISERROR(INT(VLOOKUP($B13,#REF!,11,FALSE)))=TRUE," ",INT(VLOOKUP($B13,#REF!,11,FALSE)))</f>
        <v> </v>
      </c>
      <c r="G13" s="23" t="str">
        <f>IF(ISERROR(VLOOKUP($B13,#REF!,10,FALSE))=TRUE," ",VLOOKUP($B13,#REF!,10,FALSE))</f>
        <v> </v>
      </c>
      <c r="H13" s="61" t="str">
        <f>IF(ISERROR(IF(VLOOKUP(B13,#REF!,11,FALSE)&lt;$L$7,"доп","Л/П"))=TRUE," ",IF(VLOOKUP(B13,#REF!,11,FALSE)&lt;$L$7,"доп","Л/П"))</f>
        <v> </v>
      </c>
      <c r="I13" s="14"/>
      <c r="J13" s="6"/>
      <c r="K13" s="6"/>
      <c r="L13" s="6"/>
      <c r="M13" s="6"/>
      <c r="N13" s="6"/>
      <c r="O13" s="15"/>
      <c r="P13" s="6">
        <f t="shared" si="1"/>
        <v>0</v>
      </c>
      <c r="Q13" s="6"/>
      <c r="R13" s="6">
        <f t="shared" si="0"/>
        <v>0</v>
      </c>
      <c r="S13" s="6">
        <v>0</v>
      </c>
    </row>
    <row r="14" spans="1:19" ht="15">
      <c r="A14" s="6">
        <v>5</v>
      </c>
      <c r="B14" s="23" t="str">
        <f>IF(ISERROR(VLOOKUP($A14,#REF!,6,FALSE))=TRUE," ",VLOOKUP($A14,#REF!,6,FALSE))</f>
        <v> </v>
      </c>
      <c r="C14" s="23" t="str">
        <f>IF(ISERROR(VLOOKUP($B14,#REF!,7,FALSE))=TRUE," ",VLOOKUP($B14,#REF!,7,FALSE))</f>
        <v> </v>
      </c>
      <c r="D14" s="23" t="str">
        <f>IF(ISERROR(VLOOKUP($B14,#REF!,6,FALSE))=TRUE," ",VLOOKUP($B14,#REF!,6,FALSE))</f>
        <v> </v>
      </c>
      <c r="E14" s="41" t="str">
        <f>IF(ISERROR(VLOOKUP($B14,#REF!,5,FALSE))=TRUE," ",IF(VLOOKUP($B14,#REF!,5,FALSE)=0,"б/р",VLOOKUP($B14,#REF!,5,FALSE)))</f>
        <v> </v>
      </c>
      <c r="F14" s="41" t="str">
        <f>IF(ISERROR(INT(VLOOKUP($B14,#REF!,11,FALSE)))=TRUE," ",INT(VLOOKUP($B14,#REF!,11,FALSE)))</f>
        <v> </v>
      </c>
      <c r="G14" s="23" t="str">
        <f>IF(ISERROR(VLOOKUP($B14,#REF!,10,FALSE))=TRUE," ",VLOOKUP($B14,#REF!,10,FALSE))</f>
        <v> </v>
      </c>
      <c r="H14" s="61" t="str">
        <f>IF(ISERROR(IF(VLOOKUP(B14,#REF!,11,FALSE)&lt;$L$7,"доп","Л/П"))=TRUE," ",IF(VLOOKUP(B14,#REF!,11,FALSE)&lt;$L$7,"доп","Л/П"))</f>
        <v> </v>
      </c>
      <c r="I14" s="14"/>
      <c r="J14" s="6"/>
      <c r="K14" s="6"/>
      <c r="L14" s="6"/>
      <c r="M14" s="6"/>
      <c r="N14" s="6"/>
      <c r="O14" s="15"/>
      <c r="P14" s="6">
        <f t="shared" si="1"/>
        <v>0</v>
      </c>
      <c r="Q14" s="6"/>
      <c r="R14" s="6">
        <f t="shared" si="0"/>
        <v>0</v>
      </c>
      <c r="S14" s="6">
        <v>0</v>
      </c>
    </row>
    <row r="15" spans="1:19" ht="15">
      <c r="A15" s="6">
        <v>6</v>
      </c>
      <c r="B15" s="23" t="str">
        <f>IF(ISERROR(VLOOKUP($A15,#REF!,6,FALSE))=TRUE," ",VLOOKUP($A15,#REF!,6,FALSE))</f>
        <v> </v>
      </c>
      <c r="C15" s="23" t="str">
        <f>IF(ISERROR(VLOOKUP($B15,#REF!,7,FALSE))=TRUE," ",VLOOKUP($B15,#REF!,7,FALSE))</f>
        <v> </v>
      </c>
      <c r="D15" s="23" t="str">
        <f>IF(ISERROR(VLOOKUP($B15,#REF!,6,FALSE))=TRUE," ",VLOOKUP($B15,#REF!,6,FALSE))</f>
        <v> </v>
      </c>
      <c r="E15" s="41" t="str">
        <f>IF(ISERROR(VLOOKUP($B15,#REF!,5,FALSE))=TRUE," ",IF(VLOOKUP($B15,#REF!,5,FALSE)=0,"б/р",VLOOKUP($B15,#REF!,5,FALSE)))</f>
        <v> </v>
      </c>
      <c r="F15" s="41" t="str">
        <f>IF(ISERROR(INT(VLOOKUP($B15,#REF!,11,FALSE)))=TRUE," ",INT(VLOOKUP($B15,#REF!,11,FALSE)))</f>
        <v> </v>
      </c>
      <c r="G15" s="23" t="str">
        <f>IF(ISERROR(VLOOKUP($B15,#REF!,10,FALSE))=TRUE," ",VLOOKUP($B15,#REF!,10,FALSE))</f>
        <v> </v>
      </c>
      <c r="H15" s="61" t="str">
        <f>IF(ISERROR(IF(VLOOKUP(B15,#REF!,11,FALSE)&lt;$L$7,"доп","Л/П"))=TRUE," ",IF(VLOOKUP(B15,#REF!,11,FALSE)&lt;$L$7,"доп","Л/П"))</f>
        <v> </v>
      </c>
      <c r="I15" s="14"/>
      <c r="J15" s="6"/>
      <c r="K15" s="6"/>
      <c r="L15" s="6"/>
      <c r="M15" s="6"/>
      <c r="N15" s="6"/>
      <c r="O15" s="15"/>
      <c r="P15" s="6">
        <f t="shared" si="1"/>
        <v>0</v>
      </c>
      <c r="Q15" s="6"/>
      <c r="R15" s="6">
        <f t="shared" si="0"/>
        <v>0</v>
      </c>
      <c r="S15" s="6">
        <v>0</v>
      </c>
    </row>
    <row r="16" spans="1:19" ht="15">
      <c r="A16" s="6">
        <v>7</v>
      </c>
      <c r="B16" s="23" t="str">
        <f>IF(ISERROR(VLOOKUP($A16,#REF!,6,FALSE))=TRUE," ",VLOOKUP($A16,#REF!,6,FALSE))</f>
        <v> </v>
      </c>
      <c r="C16" s="23" t="str">
        <f>IF(ISERROR(VLOOKUP($B16,#REF!,7,FALSE))=TRUE," ",VLOOKUP($B16,#REF!,7,FALSE))</f>
        <v> </v>
      </c>
      <c r="D16" s="23" t="str">
        <f>IF(ISERROR(VLOOKUP($B16,#REF!,6,FALSE))=TRUE," ",VLOOKUP($B16,#REF!,6,FALSE))</f>
        <v> </v>
      </c>
      <c r="E16" s="41" t="str">
        <f>IF(ISERROR(VLOOKUP($B16,#REF!,5,FALSE))=TRUE," ",IF(VLOOKUP($B16,#REF!,5,FALSE)=0,"б/р",VLOOKUP($B16,#REF!,5,FALSE)))</f>
        <v> </v>
      </c>
      <c r="F16" s="41" t="str">
        <f>IF(ISERROR(INT(VLOOKUP($B16,#REF!,11,FALSE)))=TRUE," ",INT(VLOOKUP($B16,#REF!,11,FALSE)))</f>
        <v> </v>
      </c>
      <c r="G16" s="23" t="str">
        <f>IF(ISERROR(VLOOKUP($B16,#REF!,10,FALSE))=TRUE," ",VLOOKUP($B16,#REF!,10,FALSE))</f>
        <v> </v>
      </c>
      <c r="H16" s="61" t="str">
        <f>IF(ISERROR(IF(VLOOKUP(B16,#REF!,11,FALSE)&lt;$L$7,"доп","Л/П"))=TRUE," ",IF(VLOOKUP(B16,#REF!,11,FALSE)&lt;$L$7,"доп","Л/П"))</f>
        <v> </v>
      </c>
      <c r="I16" s="14"/>
      <c r="J16" s="6"/>
      <c r="K16" s="6"/>
      <c r="L16" s="6"/>
      <c r="M16" s="6"/>
      <c r="N16" s="6"/>
      <c r="O16" s="15"/>
      <c r="P16" s="6">
        <f t="shared" si="1"/>
        <v>0</v>
      </c>
      <c r="Q16" s="6"/>
      <c r="R16" s="6">
        <f t="shared" si="0"/>
        <v>0</v>
      </c>
      <c r="S16" s="6">
        <v>0</v>
      </c>
    </row>
    <row r="17" spans="1:19" ht="15">
      <c r="A17" s="6">
        <v>8</v>
      </c>
      <c r="B17" s="23" t="str">
        <f>IF(ISERROR(VLOOKUP($A17,#REF!,6,FALSE))=TRUE," ",VLOOKUP($A17,#REF!,6,FALSE))</f>
        <v> </v>
      </c>
      <c r="C17" s="23" t="str">
        <f>IF(ISERROR(VLOOKUP($B17,#REF!,7,FALSE))=TRUE," ",VLOOKUP($B17,#REF!,7,FALSE))</f>
        <v> </v>
      </c>
      <c r="D17" s="23" t="str">
        <f>IF(ISERROR(VLOOKUP($B17,#REF!,6,FALSE))=TRUE," ",VLOOKUP($B17,#REF!,6,FALSE))</f>
        <v> </v>
      </c>
      <c r="E17" s="41" t="str">
        <f>IF(ISERROR(VLOOKUP($B17,#REF!,5,FALSE))=TRUE," ",IF(VLOOKUP($B17,#REF!,5,FALSE)=0,"б/р",VLOOKUP($B17,#REF!,5,FALSE)))</f>
        <v> </v>
      </c>
      <c r="F17" s="41" t="str">
        <f>IF(ISERROR(INT(VLOOKUP($B17,#REF!,11,FALSE)))=TRUE," ",INT(VLOOKUP($B17,#REF!,11,FALSE)))</f>
        <v> </v>
      </c>
      <c r="G17" s="23" t="str">
        <f>IF(ISERROR(VLOOKUP($B17,#REF!,10,FALSE))=TRUE," ",VLOOKUP($B17,#REF!,10,FALSE))</f>
        <v> </v>
      </c>
      <c r="H17" s="61" t="str">
        <f>IF(ISERROR(IF(VLOOKUP(B17,#REF!,11,FALSE)&lt;$L$7,"доп","Л/П"))=TRUE," ",IF(VLOOKUP(B17,#REF!,11,FALSE)&lt;$L$7,"доп","Л/П"))</f>
        <v> </v>
      </c>
      <c r="I17" s="14"/>
      <c r="J17" s="6"/>
      <c r="K17" s="6"/>
      <c r="L17" s="6"/>
      <c r="M17" s="6"/>
      <c r="N17" s="6"/>
      <c r="O17" s="15"/>
      <c r="P17" s="6">
        <f t="shared" si="1"/>
        <v>0</v>
      </c>
      <c r="Q17" s="6"/>
      <c r="R17" s="6">
        <f t="shared" si="0"/>
        <v>0</v>
      </c>
      <c r="S17" s="6">
        <v>0</v>
      </c>
    </row>
    <row r="18" spans="1:19" ht="15">
      <c r="A18" s="6">
        <v>9</v>
      </c>
      <c r="B18" s="23" t="str">
        <f>IF(ISERROR(VLOOKUP($A18,#REF!,6,FALSE))=TRUE," ",VLOOKUP($A18,#REF!,6,FALSE))</f>
        <v> </v>
      </c>
      <c r="C18" s="23" t="str">
        <f>IF(ISERROR(VLOOKUP($B18,#REF!,7,FALSE))=TRUE," ",VLOOKUP($B18,#REF!,7,FALSE))</f>
        <v> </v>
      </c>
      <c r="D18" s="23" t="str">
        <f>IF(ISERROR(VLOOKUP($B18,#REF!,6,FALSE))=TRUE," ",VLOOKUP($B18,#REF!,6,FALSE))</f>
        <v> </v>
      </c>
      <c r="E18" s="41" t="str">
        <f>IF(ISERROR(VLOOKUP($B18,#REF!,5,FALSE))=TRUE," ",IF(VLOOKUP($B18,#REF!,5,FALSE)=0,"б/р",VLOOKUP($B18,#REF!,5,FALSE)))</f>
        <v> </v>
      </c>
      <c r="F18" s="41" t="str">
        <f>IF(ISERROR(INT(VLOOKUP($B18,#REF!,11,FALSE)))=TRUE," ",INT(VLOOKUP($B18,#REF!,11,FALSE)))</f>
        <v> </v>
      </c>
      <c r="G18" s="23" t="str">
        <f>IF(ISERROR(VLOOKUP($B18,#REF!,10,FALSE))=TRUE," ",VLOOKUP($B18,#REF!,10,FALSE))</f>
        <v> </v>
      </c>
      <c r="H18" s="61" t="str">
        <f>IF(ISERROR(IF(VLOOKUP(B18,#REF!,11,FALSE)&lt;$L$7,"доп","Л/П"))=TRUE," ",IF(VLOOKUP(B18,#REF!,11,FALSE)&lt;$L$7,"доп","Л/П"))</f>
        <v> </v>
      </c>
      <c r="I18" s="14"/>
      <c r="J18" s="6"/>
      <c r="K18" s="6"/>
      <c r="L18" s="6"/>
      <c r="M18" s="6"/>
      <c r="N18" s="6"/>
      <c r="O18" s="15"/>
      <c r="P18" s="6">
        <f t="shared" si="1"/>
        <v>0</v>
      </c>
      <c r="Q18" s="6"/>
      <c r="R18" s="6">
        <f t="shared" si="0"/>
        <v>0</v>
      </c>
      <c r="S18" s="6">
        <v>0</v>
      </c>
    </row>
    <row r="19" spans="1:19" ht="15">
      <c r="A19" s="6">
        <v>10</v>
      </c>
      <c r="B19" s="23" t="str">
        <f>IF(ISERROR(VLOOKUP($A19,#REF!,6,FALSE))=TRUE," ",VLOOKUP($A19,#REF!,6,FALSE))</f>
        <v> </v>
      </c>
      <c r="C19" s="23" t="str">
        <f>IF(ISERROR(VLOOKUP($B19,#REF!,7,FALSE))=TRUE," ",VLOOKUP($B19,#REF!,7,FALSE))</f>
        <v> </v>
      </c>
      <c r="D19" s="23" t="str">
        <f>IF(ISERROR(VLOOKUP($B19,#REF!,6,FALSE))=TRUE," ",VLOOKUP($B19,#REF!,6,FALSE))</f>
        <v> </v>
      </c>
      <c r="E19" s="41" t="str">
        <f>IF(ISERROR(VLOOKUP($B19,#REF!,5,FALSE))=TRUE," ",IF(VLOOKUP($B19,#REF!,5,FALSE)=0,"б/р",VLOOKUP($B19,#REF!,5,FALSE)))</f>
        <v> </v>
      </c>
      <c r="F19" s="41" t="str">
        <f>IF(ISERROR(INT(VLOOKUP($B19,#REF!,11,FALSE)))=TRUE," ",INT(VLOOKUP($B19,#REF!,11,FALSE)))</f>
        <v> </v>
      </c>
      <c r="G19" s="23" t="str">
        <f>IF(ISERROR(VLOOKUP($B19,#REF!,10,FALSE))=TRUE," ",VLOOKUP($B19,#REF!,10,FALSE))</f>
        <v> </v>
      </c>
      <c r="H19" s="61" t="str">
        <f>IF(ISERROR(IF(VLOOKUP(B19,#REF!,11,FALSE)&lt;$L$7,"доп","Л/П"))=TRUE," ",IF(VLOOKUP(B19,#REF!,11,FALSE)&lt;$L$7,"доп","Л/П"))</f>
        <v> </v>
      </c>
      <c r="I19" s="14"/>
      <c r="J19" s="6"/>
      <c r="K19" s="6"/>
      <c r="L19" s="6"/>
      <c r="M19" s="6"/>
      <c r="N19" s="6"/>
      <c r="O19" s="15"/>
      <c r="P19" s="6">
        <f t="shared" si="1"/>
        <v>0</v>
      </c>
      <c r="Q19" s="6"/>
      <c r="R19" s="6">
        <f t="shared" si="0"/>
        <v>0</v>
      </c>
      <c r="S19" s="6">
        <v>0</v>
      </c>
    </row>
    <row r="20" spans="1:19" ht="15">
      <c r="A20" s="6">
        <v>11</v>
      </c>
      <c r="B20" s="23" t="str">
        <f>IF(ISERROR(VLOOKUP($A20,#REF!,6,FALSE))=TRUE," ",VLOOKUP($A20,#REF!,6,FALSE))</f>
        <v> </v>
      </c>
      <c r="C20" s="23" t="str">
        <f>IF(ISERROR(VLOOKUP($B20,#REF!,7,FALSE))=TRUE," ",VLOOKUP($B20,#REF!,7,FALSE))</f>
        <v> </v>
      </c>
      <c r="D20" s="23" t="str">
        <f>IF(ISERROR(VLOOKUP($B20,#REF!,6,FALSE))=TRUE," ",VLOOKUP($B20,#REF!,6,FALSE))</f>
        <v> </v>
      </c>
      <c r="E20" s="41" t="str">
        <f>IF(ISERROR(VLOOKUP($B20,#REF!,5,FALSE))=TRUE," ",IF(VLOOKUP($B20,#REF!,5,FALSE)=0,"б/р",VLOOKUP($B20,#REF!,5,FALSE)))</f>
        <v> </v>
      </c>
      <c r="F20" s="41" t="str">
        <f>IF(ISERROR(INT(VLOOKUP($B20,#REF!,11,FALSE)))=TRUE," ",INT(VLOOKUP($B20,#REF!,11,FALSE)))</f>
        <v> </v>
      </c>
      <c r="G20" s="23" t="str">
        <f>IF(ISERROR(VLOOKUP($B20,#REF!,10,FALSE))=TRUE," ",VLOOKUP($B20,#REF!,10,FALSE))</f>
        <v> </v>
      </c>
      <c r="H20" s="61" t="str">
        <f>IF(ISERROR(IF(VLOOKUP(B20,#REF!,11,FALSE)&lt;$L$7,"доп","Л/П"))=TRUE," ",IF(VLOOKUP(B20,#REF!,11,FALSE)&lt;$L$7,"доп","Л/П"))</f>
        <v> </v>
      </c>
      <c r="I20" s="14"/>
      <c r="J20" s="6"/>
      <c r="K20" s="6"/>
      <c r="L20" s="6"/>
      <c r="M20" s="6"/>
      <c r="N20" s="6"/>
      <c r="O20" s="15"/>
      <c r="P20" s="6">
        <f t="shared" si="1"/>
        <v>0</v>
      </c>
      <c r="Q20" s="6"/>
      <c r="R20" s="6">
        <f t="shared" si="0"/>
        <v>0</v>
      </c>
      <c r="S20" s="6">
        <v>0</v>
      </c>
    </row>
    <row r="21" spans="1:19" ht="15">
      <c r="A21" s="6">
        <v>12</v>
      </c>
      <c r="B21" s="23" t="str">
        <f>IF(ISERROR(VLOOKUP($A21,#REF!,6,FALSE))=TRUE," ",VLOOKUP($A21,#REF!,6,FALSE))</f>
        <v> </v>
      </c>
      <c r="C21" s="23" t="str">
        <f>IF(ISERROR(VLOOKUP($B21,#REF!,7,FALSE))=TRUE," ",VLOOKUP($B21,#REF!,7,FALSE))</f>
        <v> </v>
      </c>
      <c r="D21" s="23" t="str">
        <f>IF(ISERROR(VLOOKUP($B21,#REF!,6,FALSE))=TRUE," ",VLOOKUP($B21,#REF!,6,FALSE))</f>
        <v> </v>
      </c>
      <c r="E21" s="41" t="str">
        <f>IF(ISERROR(VLOOKUP($B21,#REF!,5,FALSE))=TRUE," ",IF(VLOOKUP($B21,#REF!,5,FALSE)=0,"б/р",VLOOKUP($B21,#REF!,5,FALSE)))</f>
        <v> </v>
      </c>
      <c r="F21" s="41" t="str">
        <f>IF(ISERROR(INT(VLOOKUP($B21,#REF!,11,FALSE)))=TRUE," ",INT(VLOOKUP($B21,#REF!,11,FALSE)))</f>
        <v> </v>
      </c>
      <c r="G21" s="23" t="str">
        <f>IF(ISERROR(VLOOKUP($B21,#REF!,10,FALSE))=TRUE," ",VLOOKUP($B21,#REF!,10,FALSE))</f>
        <v> </v>
      </c>
      <c r="H21" s="61" t="str">
        <f>IF(ISERROR(IF(VLOOKUP(B21,#REF!,11,FALSE)&lt;$L$7,"доп","Л/П"))=TRUE," ",IF(VLOOKUP(B21,#REF!,11,FALSE)&lt;$L$7,"доп","Л/П"))</f>
        <v> </v>
      </c>
      <c r="I21" s="14"/>
      <c r="J21" s="6"/>
      <c r="K21" s="6"/>
      <c r="L21" s="6"/>
      <c r="M21" s="6"/>
      <c r="N21" s="6"/>
      <c r="O21" s="15"/>
      <c r="P21" s="6">
        <f t="shared" si="1"/>
        <v>0</v>
      </c>
      <c r="Q21" s="6"/>
      <c r="R21" s="6">
        <f t="shared" si="0"/>
        <v>0</v>
      </c>
      <c r="S21" s="6">
        <v>0</v>
      </c>
    </row>
    <row r="22" spans="1:19" ht="15">
      <c r="A22" s="6">
        <v>13</v>
      </c>
      <c r="B22" s="23" t="str">
        <f>IF(ISERROR(VLOOKUP($A22,#REF!,6,FALSE))=TRUE," ",VLOOKUP($A22,#REF!,6,FALSE))</f>
        <v> </v>
      </c>
      <c r="C22" s="23" t="str">
        <f>IF(ISERROR(VLOOKUP($B22,#REF!,7,FALSE))=TRUE," ",VLOOKUP($B22,#REF!,7,FALSE))</f>
        <v> </v>
      </c>
      <c r="D22" s="23" t="str">
        <f>IF(ISERROR(VLOOKUP($B22,#REF!,6,FALSE))=TRUE," ",VLOOKUP($B22,#REF!,6,FALSE))</f>
        <v> </v>
      </c>
      <c r="E22" s="41" t="str">
        <f>IF(ISERROR(VLOOKUP($B22,#REF!,5,FALSE))=TRUE," ",IF(VLOOKUP($B22,#REF!,5,FALSE)=0,"б/р",VLOOKUP($B22,#REF!,5,FALSE)))</f>
        <v> </v>
      </c>
      <c r="F22" s="41" t="str">
        <f>IF(ISERROR(INT(VLOOKUP($B22,#REF!,11,FALSE)))=TRUE," ",INT(VLOOKUP($B22,#REF!,11,FALSE)))</f>
        <v> </v>
      </c>
      <c r="G22" s="23" t="str">
        <f>IF(ISERROR(VLOOKUP($B22,#REF!,10,FALSE))=TRUE," ",VLOOKUP($B22,#REF!,10,FALSE))</f>
        <v> </v>
      </c>
      <c r="H22" s="61" t="str">
        <f>IF(ISERROR(IF(VLOOKUP(B22,#REF!,11,FALSE)&lt;$L$7,"доп","Л/П"))=TRUE," ",IF(VLOOKUP(B22,#REF!,11,FALSE)&lt;$L$7,"доп","Л/П"))</f>
        <v> </v>
      </c>
      <c r="I22" s="14"/>
      <c r="J22" s="6"/>
      <c r="K22" s="6"/>
      <c r="L22" s="6"/>
      <c r="M22" s="6"/>
      <c r="N22" s="6"/>
      <c r="O22" s="15"/>
      <c r="P22" s="6">
        <f t="shared" si="1"/>
        <v>0</v>
      </c>
      <c r="Q22" s="6"/>
      <c r="R22" s="6">
        <f t="shared" si="0"/>
        <v>0</v>
      </c>
      <c r="S22" s="6">
        <v>0</v>
      </c>
    </row>
    <row r="23" spans="1:19" ht="15">
      <c r="A23" s="6">
        <v>14</v>
      </c>
      <c r="B23" s="23" t="str">
        <f>IF(ISERROR(VLOOKUP($A23,#REF!,6,FALSE))=TRUE," ",VLOOKUP($A23,#REF!,6,FALSE))</f>
        <v> </v>
      </c>
      <c r="C23" s="23" t="str">
        <f>IF(ISERROR(VLOOKUP($B23,#REF!,7,FALSE))=TRUE," ",VLOOKUP($B23,#REF!,7,FALSE))</f>
        <v> </v>
      </c>
      <c r="D23" s="23" t="str">
        <f>IF(ISERROR(VLOOKUP($B23,#REF!,6,FALSE))=TRUE," ",VLOOKUP($B23,#REF!,6,FALSE))</f>
        <v> </v>
      </c>
      <c r="E23" s="41" t="str">
        <f>IF(ISERROR(VLOOKUP($B23,#REF!,5,FALSE))=TRUE," ",IF(VLOOKUP($B23,#REF!,5,FALSE)=0,"б/р",VLOOKUP($B23,#REF!,5,FALSE)))</f>
        <v> </v>
      </c>
      <c r="F23" s="41" t="str">
        <f>IF(ISERROR(INT(VLOOKUP($B23,#REF!,11,FALSE)))=TRUE," ",INT(VLOOKUP($B23,#REF!,11,FALSE)))</f>
        <v> </v>
      </c>
      <c r="G23" s="23" t="str">
        <f>IF(ISERROR(VLOOKUP($B23,#REF!,10,FALSE))=TRUE," ",VLOOKUP($B23,#REF!,10,FALSE))</f>
        <v> </v>
      </c>
      <c r="H23" s="61" t="str">
        <f>IF(ISERROR(IF(VLOOKUP(B23,#REF!,11,FALSE)&lt;$L$7,"доп","Л/П"))=TRUE," ",IF(VLOOKUP(B23,#REF!,11,FALSE)&lt;$L$7,"доп","Л/П"))</f>
        <v> </v>
      </c>
      <c r="I23" s="14"/>
      <c r="J23" s="6"/>
      <c r="K23" s="6"/>
      <c r="L23" s="6"/>
      <c r="M23" s="6"/>
      <c r="N23" s="6"/>
      <c r="O23" s="15"/>
      <c r="P23" s="6">
        <f t="shared" si="1"/>
        <v>0</v>
      </c>
      <c r="Q23" s="6"/>
      <c r="R23" s="6">
        <f t="shared" si="0"/>
        <v>0</v>
      </c>
      <c r="S23" s="6">
        <v>0</v>
      </c>
    </row>
    <row r="24" spans="1:19" ht="15">
      <c r="A24" s="6">
        <v>15</v>
      </c>
      <c r="B24" s="23" t="str">
        <f>IF(ISERROR(VLOOKUP($A24,#REF!,6,FALSE))=TRUE," ",VLOOKUP($A24,#REF!,6,FALSE))</f>
        <v> </v>
      </c>
      <c r="C24" s="23" t="str">
        <f>IF(ISERROR(VLOOKUP($B24,#REF!,7,FALSE))=TRUE," ",VLOOKUP($B24,#REF!,7,FALSE))</f>
        <v> </v>
      </c>
      <c r="D24" s="23" t="str">
        <f>IF(ISERROR(VLOOKUP($B24,#REF!,6,FALSE))=TRUE," ",VLOOKUP($B24,#REF!,6,FALSE))</f>
        <v> </v>
      </c>
      <c r="E24" s="41" t="str">
        <f>IF(ISERROR(VLOOKUP($B24,#REF!,5,FALSE))=TRUE," ",IF(VLOOKUP($B24,#REF!,5,FALSE)=0,"б/р",VLOOKUP($B24,#REF!,5,FALSE)))</f>
        <v> </v>
      </c>
      <c r="F24" s="41" t="str">
        <f>IF(ISERROR(INT(VLOOKUP($B24,#REF!,11,FALSE)))=TRUE," ",INT(VLOOKUP($B24,#REF!,11,FALSE)))</f>
        <v> </v>
      </c>
      <c r="G24" s="23" t="str">
        <f>IF(ISERROR(VLOOKUP($B24,#REF!,10,FALSE))=TRUE," ",VLOOKUP($B24,#REF!,10,FALSE))</f>
        <v> </v>
      </c>
      <c r="H24" s="61" t="str">
        <f>IF(ISERROR(IF(VLOOKUP(B24,#REF!,11,FALSE)&lt;$L$7,"доп","Л/П"))=TRUE," ",IF(VLOOKUP(B24,#REF!,11,FALSE)&lt;$L$7,"доп","Л/П"))</f>
        <v> </v>
      </c>
      <c r="I24" s="14"/>
      <c r="J24" s="6"/>
      <c r="K24" s="6"/>
      <c r="L24" s="6"/>
      <c r="M24" s="6"/>
      <c r="N24" s="6"/>
      <c r="O24" s="15"/>
      <c r="P24" s="6">
        <f t="shared" si="1"/>
        <v>0</v>
      </c>
      <c r="Q24" s="6"/>
      <c r="R24" s="6">
        <f t="shared" si="0"/>
        <v>0</v>
      </c>
      <c r="S24" s="6">
        <v>0</v>
      </c>
    </row>
    <row r="25" spans="1:19" ht="15">
      <c r="A25" s="6">
        <v>16</v>
      </c>
      <c r="B25" s="23" t="str">
        <f>IF(ISERROR(VLOOKUP($A25,#REF!,6,FALSE))=TRUE," ",VLOOKUP($A25,#REF!,6,FALSE))</f>
        <v> </v>
      </c>
      <c r="C25" s="23" t="str">
        <f>IF(ISERROR(VLOOKUP($B25,#REF!,7,FALSE))=TRUE," ",VLOOKUP($B25,#REF!,7,FALSE))</f>
        <v> </v>
      </c>
      <c r="D25" s="23" t="str">
        <f>IF(ISERROR(VLOOKUP($B25,#REF!,6,FALSE))=TRUE," ",VLOOKUP($B25,#REF!,6,FALSE))</f>
        <v> </v>
      </c>
      <c r="E25" s="41" t="str">
        <f>IF(ISERROR(VLOOKUP($B25,#REF!,5,FALSE))=TRUE," ",IF(VLOOKUP($B25,#REF!,5,FALSE)=0,"б/р",VLOOKUP($B25,#REF!,5,FALSE)))</f>
        <v> </v>
      </c>
      <c r="F25" s="41" t="str">
        <f>IF(ISERROR(INT(VLOOKUP($B25,#REF!,11,FALSE)))=TRUE," ",INT(VLOOKUP($B25,#REF!,11,FALSE)))</f>
        <v> </v>
      </c>
      <c r="G25" s="23" t="str">
        <f>IF(ISERROR(VLOOKUP($B25,#REF!,10,FALSE))=TRUE," ",VLOOKUP($B25,#REF!,10,FALSE))</f>
        <v> </v>
      </c>
      <c r="H25" s="61" t="str">
        <f>IF(ISERROR(IF(VLOOKUP(B25,#REF!,11,FALSE)&lt;$L$7,"доп","Л/П"))=TRUE," ",IF(VLOOKUP(B25,#REF!,11,FALSE)&lt;$L$7,"доп","Л/П"))</f>
        <v> </v>
      </c>
      <c r="I25" s="14"/>
      <c r="J25" s="6"/>
      <c r="K25" s="6"/>
      <c r="L25" s="6"/>
      <c r="M25" s="6"/>
      <c r="N25" s="6"/>
      <c r="O25" s="15"/>
      <c r="P25" s="6">
        <f t="shared" si="1"/>
        <v>0</v>
      </c>
      <c r="Q25" s="6"/>
      <c r="R25" s="6">
        <f t="shared" si="0"/>
        <v>0</v>
      </c>
      <c r="S25" s="6">
        <v>0</v>
      </c>
    </row>
    <row r="26" spans="1:19" ht="15">
      <c r="A26" s="6">
        <v>17</v>
      </c>
      <c r="B26" s="23" t="str">
        <f>IF(ISERROR(VLOOKUP($A26,#REF!,6,FALSE))=TRUE," ",VLOOKUP($A26,#REF!,6,FALSE))</f>
        <v> </v>
      </c>
      <c r="C26" s="23" t="str">
        <f>IF(ISERROR(VLOOKUP($B26,#REF!,7,FALSE))=TRUE," ",VLOOKUP($B26,#REF!,7,FALSE))</f>
        <v> </v>
      </c>
      <c r="D26" s="23" t="str">
        <f>IF(ISERROR(VLOOKUP($B26,#REF!,6,FALSE))=TRUE," ",VLOOKUP($B26,#REF!,6,FALSE))</f>
        <v> </v>
      </c>
      <c r="E26" s="41" t="str">
        <f>IF(ISERROR(VLOOKUP($B26,#REF!,5,FALSE))=TRUE," ",IF(VLOOKUP($B26,#REF!,5,FALSE)=0,"б/р",VLOOKUP($B26,#REF!,5,FALSE)))</f>
        <v> </v>
      </c>
      <c r="F26" s="41" t="str">
        <f>IF(ISERROR(INT(VLOOKUP($B26,#REF!,11,FALSE)))=TRUE," ",INT(VLOOKUP($B26,#REF!,11,FALSE)))</f>
        <v> </v>
      </c>
      <c r="G26" s="23" t="str">
        <f>IF(ISERROR(VLOOKUP($B26,#REF!,10,FALSE))=TRUE," ",VLOOKUP($B26,#REF!,10,FALSE))</f>
        <v> </v>
      </c>
      <c r="H26" s="61" t="str">
        <f>IF(ISERROR(IF(VLOOKUP(B26,#REF!,11,FALSE)&lt;$L$7,"доп","Л/П"))=TRUE," ",IF(VLOOKUP(B26,#REF!,11,FALSE)&lt;$L$7,"доп","Л/П"))</f>
        <v> </v>
      </c>
      <c r="I26" s="14"/>
      <c r="J26" s="6"/>
      <c r="K26" s="6"/>
      <c r="L26" s="6"/>
      <c r="M26" s="6"/>
      <c r="N26" s="6"/>
      <c r="O26" s="15"/>
      <c r="P26" s="6">
        <f t="shared" si="1"/>
        <v>0</v>
      </c>
      <c r="Q26" s="6"/>
      <c r="R26" s="6">
        <f t="shared" si="0"/>
        <v>0</v>
      </c>
      <c r="S26" s="6">
        <v>0</v>
      </c>
    </row>
    <row r="27" spans="1:19" ht="15">
      <c r="A27" s="6">
        <v>18</v>
      </c>
      <c r="B27" s="23" t="str">
        <f>IF(ISERROR(VLOOKUP($A27,#REF!,6,FALSE))=TRUE," ",VLOOKUP($A27,#REF!,6,FALSE))</f>
        <v> </v>
      </c>
      <c r="C27" s="23" t="str">
        <f>IF(ISERROR(VLOOKUP($B27,#REF!,7,FALSE))=TRUE," ",VLOOKUP($B27,#REF!,7,FALSE))</f>
        <v> </v>
      </c>
      <c r="D27" s="23" t="str">
        <f>IF(ISERROR(VLOOKUP($B27,#REF!,6,FALSE))=TRUE," ",VLOOKUP($B27,#REF!,6,FALSE))</f>
        <v> </v>
      </c>
      <c r="E27" s="41" t="str">
        <f>IF(ISERROR(VLOOKUP($B27,#REF!,5,FALSE))=TRUE," ",IF(VLOOKUP($B27,#REF!,5,FALSE)=0,"б/р",VLOOKUP($B27,#REF!,5,FALSE)))</f>
        <v> </v>
      </c>
      <c r="F27" s="41" t="str">
        <f>IF(ISERROR(INT(VLOOKUP($B27,#REF!,11,FALSE)))=TRUE," ",INT(VLOOKUP($B27,#REF!,11,FALSE)))</f>
        <v> </v>
      </c>
      <c r="G27" s="23" t="str">
        <f>IF(ISERROR(VLOOKUP($B27,#REF!,10,FALSE))=TRUE," ",VLOOKUP($B27,#REF!,10,FALSE))</f>
        <v> </v>
      </c>
      <c r="H27" s="61" t="str">
        <f>IF(ISERROR(IF(VLOOKUP(B27,#REF!,11,FALSE)&lt;$L$7,"доп","Л/П"))=TRUE," ",IF(VLOOKUP(B27,#REF!,11,FALSE)&lt;$L$7,"доп","Л/П"))</f>
        <v> </v>
      </c>
      <c r="I27" s="14"/>
      <c r="J27" s="6"/>
      <c r="K27" s="6"/>
      <c r="L27" s="6"/>
      <c r="M27" s="6"/>
      <c r="N27" s="6"/>
      <c r="O27" s="15"/>
      <c r="P27" s="6">
        <f>SUM(I27:O27)</f>
        <v>0</v>
      </c>
      <c r="Q27" s="6"/>
      <c r="R27" s="6">
        <f t="shared" si="0"/>
        <v>0</v>
      </c>
      <c r="S27" s="6">
        <v>0</v>
      </c>
    </row>
    <row r="28" spans="1:19" ht="15">
      <c r="A28" s="6">
        <v>19</v>
      </c>
      <c r="B28" s="23" t="str">
        <f>IF(ISERROR(VLOOKUP($A28,#REF!,6,FALSE))=TRUE," ",VLOOKUP($A28,#REF!,6,FALSE))</f>
        <v> </v>
      </c>
      <c r="C28" s="23" t="str">
        <f>IF(ISERROR(VLOOKUP($B28,#REF!,7,FALSE))=TRUE," ",VLOOKUP($B28,#REF!,7,FALSE))</f>
        <v> </v>
      </c>
      <c r="D28" s="23" t="str">
        <f>IF(ISERROR(VLOOKUP($B28,#REF!,6,FALSE))=TRUE," ",VLOOKUP($B28,#REF!,6,FALSE))</f>
        <v> </v>
      </c>
      <c r="E28" s="41" t="str">
        <f>IF(ISERROR(VLOOKUP($B28,#REF!,5,FALSE))=TRUE," ",IF(VLOOKUP($B28,#REF!,5,FALSE)=0,"б/р",VLOOKUP($B28,#REF!,5,FALSE)))</f>
        <v> </v>
      </c>
      <c r="F28" s="41" t="str">
        <f>IF(ISERROR(INT(VLOOKUP($B28,#REF!,11,FALSE)))=TRUE," ",INT(VLOOKUP($B28,#REF!,11,FALSE)))</f>
        <v> </v>
      </c>
      <c r="G28" s="23" t="str">
        <f>IF(ISERROR(VLOOKUP($B28,#REF!,10,FALSE))=TRUE," ",VLOOKUP($B28,#REF!,10,FALSE))</f>
        <v> </v>
      </c>
      <c r="H28" s="61" t="str">
        <f>IF(ISERROR(IF(VLOOKUP(B28,#REF!,11,FALSE)&lt;$L$7,"доп","Л/П"))=TRUE," ",IF(VLOOKUP(B28,#REF!,11,FALSE)&lt;$L$7,"доп","Л/П"))</f>
        <v> </v>
      </c>
      <c r="I28" s="14"/>
      <c r="J28" s="6"/>
      <c r="K28" s="6"/>
      <c r="L28" s="6"/>
      <c r="M28" s="6"/>
      <c r="N28" s="6"/>
      <c r="O28" s="15"/>
      <c r="P28" s="6">
        <f>SUM(I28:O28)</f>
        <v>0</v>
      </c>
      <c r="Q28" s="6"/>
      <c r="R28" s="6">
        <f t="shared" si="0"/>
        <v>0</v>
      </c>
      <c r="S28" s="6">
        <v>0</v>
      </c>
    </row>
    <row r="29" spans="1:19" ht="15.75" thickBot="1">
      <c r="A29" s="13">
        <v>20</v>
      </c>
      <c r="B29" s="24" t="str">
        <f>IF(ISERROR(VLOOKUP($A29,#REF!,6,FALSE))=TRUE," ",VLOOKUP($A29,#REF!,6,FALSE))</f>
        <v> </v>
      </c>
      <c r="C29" s="24" t="str">
        <f>IF(ISERROR(VLOOKUP($B29,#REF!,7,FALSE))=TRUE," ",VLOOKUP($B29,#REF!,7,FALSE))</f>
        <v> </v>
      </c>
      <c r="D29" s="24" t="str">
        <f>IF(ISERROR(VLOOKUP($B29,#REF!,6,FALSE))=TRUE," ",VLOOKUP($B29,#REF!,6,FALSE))</f>
        <v> </v>
      </c>
      <c r="E29" s="42" t="str">
        <f>IF(ISERROR(VLOOKUP($B29,#REF!,5,FALSE))=TRUE," ",IF(VLOOKUP($B29,#REF!,5,FALSE)=0,"б/р",VLOOKUP($B29,#REF!,5,FALSE)))</f>
        <v> </v>
      </c>
      <c r="F29" s="42" t="str">
        <f>IF(ISERROR(INT(VLOOKUP($B29,#REF!,11,FALSE)))=TRUE," ",INT(VLOOKUP($B29,#REF!,11,FALSE)))</f>
        <v> </v>
      </c>
      <c r="G29" s="24" t="str">
        <f>IF(ISERROR(VLOOKUP($B29,#REF!,10,FALSE))=TRUE," ",VLOOKUP($B29,#REF!,10,FALSE))</f>
        <v> </v>
      </c>
      <c r="H29" s="62" t="str">
        <f>IF(ISERROR(IF(VLOOKUP(B29,#REF!,11,FALSE)&lt;$L$7,"доп","Л/П"))=TRUE," ",IF(VLOOKUP(B29,#REF!,11,FALSE)&lt;$L$7,"доп","Л/П"))</f>
        <v> </v>
      </c>
      <c r="I29" s="16"/>
      <c r="J29" s="13"/>
      <c r="K29" s="13"/>
      <c r="L29" s="13"/>
      <c r="M29" s="13"/>
      <c r="N29" s="13"/>
      <c r="O29" s="17"/>
      <c r="P29" s="13">
        <f>SUM(I29:O29)</f>
        <v>0</v>
      </c>
      <c r="Q29" s="13"/>
      <c r="R29" s="13">
        <f t="shared" si="0"/>
        <v>0</v>
      </c>
      <c r="S29" s="13">
        <v>0</v>
      </c>
    </row>
    <row r="30" ht="13.5" thickTop="1"/>
    <row r="31" ht="12.75">
      <c r="B31" s="75" t="s">
        <v>59</v>
      </c>
    </row>
    <row r="32" spans="2:3" ht="12.75">
      <c r="B32" s="60" t="e">
        <f>'F1ABC-В1'!#REF!</f>
        <v>#REF!</v>
      </c>
      <c r="C32" t="e">
        <f>'F1ABC-В1'!#REF!</f>
        <v>#REF!</v>
      </c>
    </row>
    <row r="33" spans="2:3" ht="12.75">
      <c r="B33" s="60" t="e">
        <f>'F1ABC-В1'!#REF!</f>
        <v>#REF!</v>
      </c>
      <c r="C33" t="e">
        <f>'F1ABC-В1'!#REF!</f>
        <v>#REF!</v>
      </c>
    </row>
    <row r="34" spans="2:3" ht="12.75">
      <c r="B34" s="60" t="e">
        <f>'F1ABC-В1'!#REF!</f>
        <v>#REF!</v>
      </c>
      <c r="C34" t="e">
        <f>'F1ABC-В1'!#REF!</f>
        <v>#REF!</v>
      </c>
    </row>
    <row r="35" spans="2:3" ht="12.75">
      <c r="B35" s="60" t="e">
        <f>'F1ABC-В1'!#REF!</f>
        <v>#REF!</v>
      </c>
      <c r="C35" s="49" t="e">
        <f>'F1ABC-В1'!#REF!</f>
        <v>#REF!</v>
      </c>
    </row>
    <row r="36" spans="2:3" ht="12.75">
      <c r="B36" s="60" t="e">
        <f>'F1ABC-В1'!#REF!</f>
        <v>#REF!</v>
      </c>
      <c r="C36" s="50" t="e">
        <f>'F1ABC-В1'!#REF!</f>
        <v>#REF!</v>
      </c>
    </row>
    <row r="37" spans="2:3" ht="12.75">
      <c r="B37" s="60">
        <f>'F1ABC-В1'!B16</f>
        <v>0</v>
      </c>
      <c r="C37" s="51">
        <f>'F1ABC-В1'!C16</f>
        <v>0</v>
      </c>
    </row>
    <row r="38" spans="2:3" ht="12.75">
      <c r="B38" s="60">
        <f>'F1ABC-В1'!B17</f>
        <v>0</v>
      </c>
      <c r="C38">
        <f>'F1ABC-В1'!C17</f>
        <v>0</v>
      </c>
    </row>
    <row r="39" spans="2:3" ht="12.75">
      <c r="B39" s="60">
        <f>'F1ABC-В1'!B18</f>
        <v>0</v>
      </c>
      <c r="C39">
        <f>'F1ABC-В1'!C18</f>
        <v>0</v>
      </c>
    </row>
    <row r="40" spans="2:3" ht="12.75">
      <c r="B40" s="60">
        <f>'F1ABC-В1'!B19</f>
        <v>0</v>
      </c>
      <c r="C40">
        <f>'F1ABC-В1'!C19</f>
        <v>0</v>
      </c>
    </row>
    <row r="41" ht="12.75">
      <c r="B41" s="60"/>
    </row>
    <row r="42" ht="12.75">
      <c r="B42" s="60"/>
    </row>
    <row r="43" ht="12.75">
      <c r="B43" s="60"/>
    </row>
    <row r="44" ht="12.75">
      <c r="B44" s="60"/>
    </row>
    <row r="45" ht="12.75">
      <c r="B45" s="60"/>
    </row>
    <row r="46" ht="12.75">
      <c r="B46" s="60"/>
    </row>
    <row r="47" ht="12.75">
      <c r="B47" s="60"/>
    </row>
    <row r="48" ht="12.75">
      <c r="B48" s="60"/>
    </row>
    <row r="49" ht="12.75">
      <c r="B49" s="60"/>
    </row>
    <row r="50" ht="12.75">
      <c r="B50" s="60"/>
    </row>
    <row r="51" ht="12.75">
      <c r="B51" s="60"/>
    </row>
    <row r="52" ht="12.75">
      <c r="B52" s="60"/>
    </row>
    <row r="53" ht="12.75">
      <c r="B53" s="60"/>
    </row>
    <row r="54" ht="12.75">
      <c r="B54" s="60"/>
    </row>
    <row r="55" ht="12.75">
      <c r="B55" s="60"/>
    </row>
    <row r="56" ht="12.75">
      <c r="B56" s="60"/>
    </row>
    <row r="57" ht="12.75">
      <c r="B57" s="60"/>
    </row>
    <row r="58" ht="12.75">
      <c r="B58" s="60"/>
    </row>
    <row r="59" ht="12.75">
      <c r="B59" s="60"/>
    </row>
    <row r="60" ht="12.75">
      <c r="B60" s="60"/>
    </row>
    <row r="61" ht="12.75">
      <c r="B61" s="60"/>
    </row>
    <row r="62" ht="12.75">
      <c r="B62" s="60"/>
    </row>
    <row r="63" ht="12.75">
      <c r="B63" s="60"/>
    </row>
    <row r="64" ht="12.75">
      <c r="B64" s="60"/>
    </row>
    <row r="65" ht="12.75">
      <c r="B65" s="60"/>
    </row>
    <row r="66" ht="12.75">
      <c r="B66" s="60"/>
    </row>
    <row r="67" ht="12.75">
      <c r="B67" s="60"/>
    </row>
    <row r="68" ht="12.75">
      <c r="B68" s="60"/>
    </row>
    <row r="69" ht="12.75">
      <c r="B69" s="60"/>
    </row>
    <row r="70" ht="12.75">
      <c r="B70" s="60"/>
    </row>
    <row r="71" ht="12.75">
      <c r="B71" s="60"/>
    </row>
    <row r="72" ht="12.75">
      <c r="B72" s="60"/>
    </row>
    <row r="73" ht="12.75">
      <c r="B73" s="60"/>
    </row>
    <row r="74" ht="12.75">
      <c r="B74" s="60"/>
    </row>
    <row r="75" ht="12.75">
      <c r="B75" s="60"/>
    </row>
    <row r="76" ht="12.75">
      <c r="B76" s="60"/>
    </row>
    <row r="77" ht="12.75">
      <c r="B77" s="60"/>
    </row>
    <row r="78" ht="12.75">
      <c r="B78" s="60"/>
    </row>
  </sheetData>
  <sheetProtection/>
  <mergeCells count="5">
    <mergeCell ref="B8:B9"/>
    <mergeCell ref="C8:C9"/>
    <mergeCell ref="G8:G9"/>
    <mergeCell ref="H8:H9"/>
    <mergeCell ref="F8:F9"/>
  </mergeCells>
  <printOptions/>
  <pageMargins left="0.5905511811023623" right="0.3937007874015748" top="0.7874015748031497" bottom="0.7874015748031497" header="0.5118110236220472" footer="0.5118110236220472"/>
  <pageSetup horizontalDpi="120" verticalDpi="120" orientation="landscape" paperSize="9" r:id="rId1"/>
  <headerFooter alignWithMargins="0">
    <oddHeader>&amp;C&amp;A</oddHeader>
    <oddFooter>&amp;CСтр.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Протоколы летних авиамодельных соревнований</dc:title>
  <dc:subject>Областные соревнования</dc:subject>
  <dc:creator>Методический 1</dc:creator>
  <cp:keywords>Прот.обл.авиа.лето</cp:keywords>
  <dc:description/>
  <cp:lastModifiedBy>Пользователь Windows</cp:lastModifiedBy>
  <cp:lastPrinted>2021-10-13T13:17:18Z</cp:lastPrinted>
  <dcterms:created xsi:type="dcterms:W3CDTF">2006-05-17T02:01:17Z</dcterms:created>
  <dcterms:modified xsi:type="dcterms:W3CDTF">2021-10-13T13:17:37Z</dcterms:modified>
  <cp:category/>
  <cp:version/>
  <cp:contentType/>
  <cp:contentStatus/>
</cp:coreProperties>
</file>