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7710" tabRatio="663" activeTab="8"/>
  </bookViews>
  <sheets>
    <sheet name="Регистрация" sheetId="1" r:id="rId1"/>
    <sheet name="до 11 лет" sheetId="2" r:id="rId2"/>
    <sheet name="Дальн и точн посадки" sheetId="3" state="hidden" r:id="rId3"/>
    <sheet name="Дальность и точность с промеж" sheetId="4" state="hidden" r:id="rId4"/>
    <sheet name="Статистика" sheetId="5" state="hidden" r:id="rId5"/>
    <sheet name="Туры дальн+точн" sheetId="6" state="hidden" r:id="rId6"/>
    <sheet name="11 - 13 лет" sheetId="7" r:id="rId7"/>
    <sheet name="14 - 17 лет" sheetId="8" r:id="rId8"/>
    <sheet name="Список" sheetId="9" r:id="rId9"/>
    <sheet name="Взнос" sheetId="10" r:id="rId10"/>
  </sheets>
  <definedNames/>
  <calcPr fullCalcOnLoad="1"/>
</workbook>
</file>

<file path=xl/sharedStrings.xml><?xml version="1.0" encoding="utf-8"?>
<sst xmlns="http://schemas.openxmlformats.org/spreadsheetml/2006/main" count="537" uniqueCount="162">
  <si>
    <t>№ п.п.</t>
  </si>
  <si>
    <t>Фамилия, имя.</t>
  </si>
  <si>
    <t>Организация</t>
  </si>
  <si>
    <t>День</t>
  </si>
  <si>
    <t>Месяц</t>
  </si>
  <si>
    <t>Год</t>
  </si>
  <si>
    <t>Дата рождения</t>
  </si>
  <si>
    <t>Школа</t>
  </si>
  <si>
    <t>Класс</t>
  </si>
  <si>
    <t>Тренер</t>
  </si>
  <si>
    <t>Сп. Разряд</t>
  </si>
  <si>
    <t>Опоз. Знаки</t>
  </si>
  <si>
    <t>Регистрация участников соревнований</t>
  </si>
  <si>
    <t>Контрольная дата:</t>
  </si>
  <si>
    <t>Рег. №</t>
  </si>
  <si>
    <t>Фамилия, имя</t>
  </si>
  <si>
    <t xml:space="preserve">Организация </t>
  </si>
  <si>
    <t>Опозн. Знаки</t>
  </si>
  <si>
    <t>Старт №</t>
  </si>
  <si>
    <t>Упражнение на дальность полёта</t>
  </si>
  <si>
    <t>1 пуск</t>
  </si>
  <si>
    <t>метр</t>
  </si>
  <si>
    <t>балл</t>
  </si>
  <si>
    <t>2 пуск</t>
  </si>
  <si>
    <t>3 пуск</t>
  </si>
  <si>
    <t>4 пуск</t>
  </si>
  <si>
    <t>5 пуск</t>
  </si>
  <si>
    <t>Место</t>
  </si>
  <si>
    <t>Итого сумма баллов</t>
  </si>
  <si>
    <t>Упражнение на точность приземления в круг диам. 2 метра</t>
  </si>
  <si>
    <t>УТВЕРЖДАЮ</t>
  </si>
  <si>
    <t xml:space="preserve">Главный судья ____________ </t>
  </si>
  <si>
    <t>(А.П.Анищенко)</t>
  </si>
  <si>
    <t>ПРОТОКОЛ</t>
  </si>
  <si>
    <t>открытого личного первенства Тверской области города Вышнего Волочка</t>
  </si>
  <si>
    <t>по авиамодельному спорту среди школьников в классе метательных планеров,</t>
  </si>
  <si>
    <t>посвящённое празднику Дню защитника Отечества в 2009 году.</t>
  </si>
  <si>
    <t>г. В. Волочёк</t>
  </si>
  <si>
    <t>Начальник старта:</t>
  </si>
  <si>
    <t>_________________</t>
  </si>
  <si>
    <t>()</t>
  </si>
  <si>
    <t>1 тур</t>
  </si>
  <si>
    <t>Дальность</t>
  </si>
  <si>
    <t>Точность</t>
  </si>
  <si>
    <t>2 тур</t>
  </si>
  <si>
    <t>3 тур</t>
  </si>
  <si>
    <t>4 тур</t>
  </si>
  <si>
    <t>5 тур</t>
  </si>
  <si>
    <t>С</t>
  </si>
  <si>
    <t>Секретарь:</t>
  </si>
  <si>
    <t>Максимова Л.А. г. Ржев</t>
  </si>
  <si>
    <t>Кривенко М. С.</t>
  </si>
  <si>
    <t>ДДТ г. В.Волчёк</t>
  </si>
  <si>
    <t>Судьи на линии:</t>
  </si>
  <si>
    <t>Голицин И.В.</t>
  </si>
  <si>
    <t>Емельянов Дмитрий</t>
  </si>
  <si>
    <t>Якушев Игорь</t>
  </si>
  <si>
    <t>СЮТ г. Ржев</t>
  </si>
  <si>
    <t>Итого</t>
  </si>
  <si>
    <t>Возраст</t>
  </si>
  <si>
    <t>Сред(м)</t>
  </si>
  <si>
    <t>Макс(м)</t>
  </si>
  <si>
    <t>Мин(м)</t>
  </si>
  <si>
    <t>Сумм(б)</t>
  </si>
  <si>
    <t>%</t>
  </si>
  <si>
    <t>Попадан.</t>
  </si>
  <si>
    <t>Всего попаданий</t>
  </si>
  <si>
    <t>Общ. Кол.</t>
  </si>
  <si>
    <t>Попытки</t>
  </si>
  <si>
    <t>личного первенства Тверской области по авиамодельному</t>
  </si>
  <si>
    <t>Группа</t>
  </si>
  <si>
    <t xml:space="preserve"> </t>
  </si>
  <si>
    <t>Список участников соревнований.</t>
  </si>
  <si>
    <t>№</t>
  </si>
  <si>
    <t>п.п.</t>
  </si>
  <si>
    <t>Свид.</t>
  </si>
  <si>
    <t>Фамилия И.</t>
  </si>
  <si>
    <t>Команда</t>
  </si>
  <si>
    <t>Сумма</t>
  </si>
  <si>
    <t>14-17</t>
  </si>
  <si>
    <t>1-10</t>
  </si>
  <si>
    <t>11-13</t>
  </si>
  <si>
    <t>среди школьников в классе метательных планеров в зале.</t>
  </si>
  <si>
    <t>лет</t>
  </si>
  <si>
    <t xml:space="preserve">Величина пожертвования - </t>
  </si>
  <si>
    <t>Кол участников</t>
  </si>
  <si>
    <t>Кол моделей</t>
  </si>
  <si>
    <t>Колосов Николай</t>
  </si>
  <si>
    <t>В.Волочёк ДДТ</t>
  </si>
  <si>
    <t>Егоров Борис</t>
  </si>
  <si>
    <t>Анисимов К.Ю</t>
  </si>
  <si>
    <t>Дарушин Савелий</t>
  </si>
  <si>
    <t>Вьюгин В.С.</t>
  </si>
  <si>
    <t>Евдокимов Владимир</t>
  </si>
  <si>
    <t>Нелидово СТК</t>
  </si>
  <si>
    <t>Кол</t>
  </si>
  <si>
    <t>Кравченков Н.В.</t>
  </si>
  <si>
    <t>Рябиков Михаил</t>
  </si>
  <si>
    <t>Гим 2</t>
  </si>
  <si>
    <t>Рябов Александр</t>
  </si>
  <si>
    <t>Жуков Илья</t>
  </si>
  <si>
    <t>Петров Денис</t>
  </si>
  <si>
    <t>Артамонов Семён</t>
  </si>
  <si>
    <t>Кимры ЦРТДиЮ им .Панкова</t>
  </si>
  <si>
    <t>Логос</t>
  </si>
  <si>
    <t>Скорлотов Е.Г.</t>
  </si>
  <si>
    <t>Соловьёв Роман</t>
  </si>
  <si>
    <t>Клочков Максим</t>
  </si>
  <si>
    <t>Герасименко Даниил</t>
  </si>
  <si>
    <t>Кирсанов Никита</t>
  </si>
  <si>
    <t>Никифоренко Илья</t>
  </si>
  <si>
    <t>Каштанов В.Н.</t>
  </si>
  <si>
    <t>Петров Лев</t>
  </si>
  <si>
    <t>Лакин Лев</t>
  </si>
  <si>
    <t>Фадее Рома</t>
  </si>
  <si>
    <t>Ржев ДДТ</t>
  </si>
  <si>
    <t>Веселков О.Е.</t>
  </si>
  <si>
    <t>Поляков Никита</t>
  </si>
  <si>
    <t>Ларин Владислав</t>
  </si>
  <si>
    <t>Тверь ГДУ ДО ТОЦЮТ</t>
  </si>
  <si>
    <t>Чистяков Д.Б.</t>
  </si>
  <si>
    <t>Дёгтев Андрей</t>
  </si>
  <si>
    <t>Аникаев Арсений</t>
  </si>
  <si>
    <t>Костерин Арсений</t>
  </si>
  <si>
    <t>Лиц</t>
  </si>
  <si>
    <t>Петунин Дмирий</t>
  </si>
  <si>
    <t>Василевич Артём</t>
  </si>
  <si>
    <t>Егоров Георгий</t>
  </si>
  <si>
    <t>Иванова Софья</t>
  </si>
  <si>
    <t>Иванов Александр</t>
  </si>
  <si>
    <t>Смирнов Александр</t>
  </si>
  <si>
    <t>Смирнов Никита</t>
  </si>
  <si>
    <t>Мухутдинов Михаил</t>
  </si>
  <si>
    <t>Никитин Денис</t>
  </si>
  <si>
    <t>Никитин Артём</t>
  </si>
  <si>
    <t>Гутеев Алексей</t>
  </si>
  <si>
    <t>Заволжская</t>
  </si>
  <si>
    <t>Разводов Михаил</t>
  </si>
  <si>
    <t>Афонин Михаил</t>
  </si>
  <si>
    <t>Шмелв Максим</t>
  </si>
  <si>
    <t>Юдин Никита</t>
  </si>
  <si>
    <t>Курлышкин Егор</t>
  </si>
  <si>
    <t>Журавлёв Анатолий</t>
  </si>
  <si>
    <t>Осташков ДДТ</t>
  </si>
  <si>
    <t>Тернов В.М.</t>
  </si>
  <si>
    <t>Журавлв Николай</t>
  </si>
  <si>
    <t>Озимков Алексей</t>
  </si>
  <si>
    <t>Иванов Иван</t>
  </si>
  <si>
    <t>Герасимов Никита</t>
  </si>
  <si>
    <t>Горовцов Андрей</t>
  </si>
  <si>
    <t>Савич Александр</t>
  </si>
  <si>
    <t>Бойков Егор</t>
  </si>
  <si>
    <t>Рослов Николай</t>
  </si>
  <si>
    <t>Колобухин Кирилл</t>
  </si>
  <si>
    <t>Нилов Артём</t>
  </si>
  <si>
    <t>(Чистяков Д.Б.)</t>
  </si>
  <si>
    <t>Пархаев В.М</t>
  </si>
  <si>
    <t>Гл. секретарь:</t>
  </si>
  <si>
    <t>Ст. хронометрист</t>
  </si>
  <si>
    <t>Рахубинский Р.Р.</t>
  </si>
  <si>
    <t>Анищенко А.П.</t>
  </si>
  <si>
    <t>Сынков Андрей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</si>
</sst>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5" fontId="0" fillId="0" borderId="0" xfId="0" applyNumberFormat="1" applyAlignment="1">
      <alignment horizontal="left"/>
    </xf>
    <xf numFmtId="0" fontId="44" fillId="0" borderId="0" xfId="0" applyFont="1" applyAlignment="1">
      <alignment horizontal="righ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8" xfId="0" applyBorder="1" applyAlignment="1">
      <alignment horizontal="left"/>
    </xf>
    <xf numFmtId="1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34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" fillId="0" borderId="11" xfId="0" applyFont="1" applyBorder="1" applyAlignment="1">
      <alignment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28" xfId="0" applyNumberFormat="1" applyFill="1" applyBorder="1" applyAlignment="1">
      <alignment horizontal="center" vertical="center" wrapText="1"/>
    </xf>
    <xf numFmtId="49" fontId="0" fillId="33" borderId="28" xfId="0" applyNumberFormat="1" applyFill="1" applyBorder="1" applyAlignment="1">
      <alignment horizontal="center" vertical="center" wrapText="1"/>
    </xf>
    <xf numFmtId="49" fontId="0" fillId="34" borderId="28" xfId="0" applyNumberForma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pane xSplit="4" ySplit="3" topLeftCell="E4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:F53"/>
    </sheetView>
  </sheetViews>
  <sheetFormatPr defaultColWidth="9.140625" defaultRowHeight="15"/>
  <cols>
    <col min="1" max="1" width="4.8515625" style="0" customWidth="1"/>
    <col min="2" max="2" width="5.57421875" style="59" customWidth="1"/>
    <col min="3" max="3" width="5.57421875" style="72" customWidth="1"/>
    <col min="4" max="4" width="5.57421875" style="56" customWidth="1"/>
    <col min="5" max="5" width="23.7109375" style="4" customWidth="1"/>
    <col min="6" max="6" width="20.57421875" style="4" customWidth="1"/>
    <col min="7" max="7" width="5.421875" style="2" customWidth="1"/>
    <col min="8" max="8" width="6.421875" style="2" customWidth="1"/>
    <col min="9" max="9" width="6.7109375" style="2" customWidth="1"/>
    <col min="10" max="10" width="7.28125" style="2" customWidth="1"/>
    <col min="11" max="11" width="9.7109375" style="2" customWidth="1"/>
    <col min="12" max="12" width="7.00390625" style="2" customWidth="1"/>
    <col min="13" max="13" width="6.57421875" style="2" customWidth="1"/>
    <col min="14" max="14" width="24.57421875" style="4" customWidth="1"/>
    <col min="15" max="15" width="8.421875" style="2" customWidth="1"/>
  </cols>
  <sheetData>
    <row r="1" spans="1:15" ht="15.75" thickBot="1">
      <c r="A1" s="52"/>
      <c r="B1" s="53"/>
      <c r="C1" s="53"/>
      <c r="D1" s="53"/>
      <c r="E1" s="11" t="s">
        <v>12</v>
      </c>
      <c r="F1" s="7"/>
      <c r="G1" s="5"/>
      <c r="H1" s="5"/>
      <c r="I1" s="5"/>
      <c r="J1" s="5"/>
      <c r="K1" s="6" t="s">
        <v>13</v>
      </c>
      <c r="L1" s="5"/>
      <c r="M1" s="5"/>
      <c r="N1" s="12">
        <v>43905</v>
      </c>
      <c r="O1" s="5"/>
    </row>
    <row r="2" spans="1:17" ht="15" customHeight="1">
      <c r="A2" s="96" t="s">
        <v>0</v>
      </c>
      <c r="B2" s="100" t="s">
        <v>70</v>
      </c>
      <c r="C2" s="101"/>
      <c r="D2" s="102"/>
      <c r="E2" s="98" t="s">
        <v>1</v>
      </c>
      <c r="F2" s="98" t="s">
        <v>2</v>
      </c>
      <c r="G2" s="103" t="s">
        <v>6</v>
      </c>
      <c r="H2" s="104"/>
      <c r="I2" s="105"/>
      <c r="J2" s="96" t="s">
        <v>10</v>
      </c>
      <c r="K2" s="96" t="s">
        <v>11</v>
      </c>
      <c r="L2" s="98" t="s">
        <v>7</v>
      </c>
      <c r="M2" s="98" t="s">
        <v>8</v>
      </c>
      <c r="N2" s="98" t="s">
        <v>71</v>
      </c>
      <c r="O2" s="98" t="s">
        <v>59</v>
      </c>
      <c r="Q2" s="94" t="s">
        <v>86</v>
      </c>
    </row>
    <row r="3" spans="1:17" ht="30.75" thickBot="1">
      <c r="A3" s="97"/>
      <c r="B3" s="75" t="s">
        <v>80</v>
      </c>
      <c r="C3" s="73" t="s">
        <v>81</v>
      </c>
      <c r="D3" s="74" t="s">
        <v>79</v>
      </c>
      <c r="E3" s="99"/>
      <c r="F3" s="99"/>
      <c r="G3" s="10" t="s">
        <v>3</v>
      </c>
      <c r="H3" s="10" t="s">
        <v>4</v>
      </c>
      <c r="I3" s="10" t="s">
        <v>5</v>
      </c>
      <c r="J3" s="97"/>
      <c r="K3" s="97"/>
      <c r="L3" s="99"/>
      <c r="M3" s="99"/>
      <c r="N3" s="99"/>
      <c r="O3" s="99"/>
      <c r="Q3" s="95"/>
    </row>
    <row r="4" spans="1:17" ht="15">
      <c r="A4" s="8">
        <v>1</v>
      </c>
      <c r="B4" s="57"/>
      <c r="C4" s="70">
        <v>1</v>
      </c>
      <c r="D4" s="54"/>
      <c r="E4" s="9" t="s">
        <v>87</v>
      </c>
      <c r="F4" s="9" t="s">
        <v>88</v>
      </c>
      <c r="G4" s="8">
        <v>5</v>
      </c>
      <c r="H4" s="8">
        <v>5</v>
      </c>
      <c r="I4" s="8">
        <v>2008</v>
      </c>
      <c r="J4" s="8"/>
      <c r="K4" s="8"/>
      <c r="L4" s="8">
        <v>6</v>
      </c>
      <c r="M4" s="8">
        <v>5</v>
      </c>
      <c r="N4" s="9" t="s">
        <v>90</v>
      </c>
      <c r="O4" s="38">
        <f>IF(ISERROR(SUM(SUM($N$1-DATE(I4,H4,G4))/365.25))=TRUE," ",INT(SUM(SUM($N$1-DATE(I4,H4,G4))/365.25)))</f>
        <v>11</v>
      </c>
      <c r="Q4" s="88">
        <v>1</v>
      </c>
    </row>
    <row r="5" spans="1:17" ht="15">
      <c r="A5" s="1">
        <v>2</v>
      </c>
      <c r="B5" s="58">
        <v>1</v>
      </c>
      <c r="C5" s="71"/>
      <c r="D5" s="54"/>
      <c r="E5" s="9" t="s">
        <v>89</v>
      </c>
      <c r="F5" s="9" t="s">
        <v>88</v>
      </c>
      <c r="G5" s="1">
        <v>12</v>
      </c>
      <c r="H5" s="1">
        <v>12</v>
      </c>
      <c r="I5" s="1">
        <v>2009</v>
      </c>
      <c r="J5" s="8"/>
      <c r="K5" s="8"/>
      <c r="L5" s="8">
        <v>12</v>
      </c>
      <c r="M5" s="8">
        <v>4</v>
      </c>
      <c r="N5" s="9" t="s">
        <v>90</v>
      </c>
      <c r="O5" s="38">
        <f aca="true" t="shared" si="0" ref="O5:O68">IF(ISERROR(SUM(SUM($N$1-DATE(I5,H5,G5))/365.25))=TRUE," ",INT(SUM(SUM($N$1-DATE(I5,H5,G5))/365.25)))</f>
        <v>10</v>
      </c>
      <c r="Q5" s="88">
        <v>1</v>
      </c>
    </row>
    <row r="6" spans="1:17" ht="15">
      <c r="A6" s="1">
        <v>3</v>
      </c>
      <c r="B6" s="58">
        <v>2</v>
      </c>
      <c r="C6" s="71"/>
      <c r="D6" s="54"/>
      <c r="E6" s="9" t="s">
        <v>91</v>
      </c>
      <c r="F6" s="9" t="s">
        <v>88</v>
      </c>
      <c r="G6" s="1">
        <v>7</v>
      </c>
      <c r="H6" s="1">
        <v>7</v>
      </c>
      <c r="I6" s="1">
        <v>2010</v>
      </c>
      <c r="J6" s="8"/>
      <c r="K6" s="8"/>
      <c r="L6" s="8">
        <v>6</v>
      </c>
      <c r="M6" s="8">
        <v>3</v>
      </c>
      <c r="N6" s="9" t="s">
        <v>92</v>
      </c>
      <c r="O6" s="38">
        <f t="shared" si="0"/>
        <v>9</v>
      </c>
      <c r="Q6" s="88">
        <v>1</v>
      </c>
    </row>
    <row r="7" spans="1:17" ht="15">
      <c r="A7" s="1">
        <v>4</v>
      </c>
      <c r="B7" s="58"/>
      <c r="C7" s="71"/>
      <c r="D7" s="54">
        <v>1</v>
      </c>
      <c r="E7" s="9" t="s">
        <v>93</v>
      </c>
      <c r="F7" s="9" t="s">
        <v>94</v>
      </c>
      <c r="G7" s="1">
        <v>18</v>
      </c>
      <c r="H7" s="1">
        <v>7</v>
      </c>
      <c r="I7" s="1">
        <v>2003</v>
      </c>
      <c r="J7" s="8"/>
      <c r="K7" s="8"/>
      <c r="L7" s="8" t="s">
        <v>95</v>
      </c>
      <c r="M7" s="8">
        <v>10</v>
      </c>
      <c r="N7" s="9" t="s">
        <v>96</v>
      </c>
      <c r="O7" s="38">
        <f t="shared" si="0"/>
        <v>16</v>
      </c>
      <c r="Q7" s="88">
        <v>1</v>
      </c>
    </row>
    <row r="8" spans="1:17" ht="15">
      <c r="A8" s="1">
        <v>5</v>
      </c>
      <c r="B8" s="58"/>
      <c r="C8" s="71">
        <v>2</v>
      </c>
      <c r="D8" s="55"/>
      <c r="E8" s="3" t="s">
        <v>97</v>
      </c>
      <c r="F8" s="9" t="s">
        <v>94</v>
      </c>
      <c r="G8" s="1">
        <v>22</v>
      </c>
      <c r="H8" s="1">
        <v>10</v>
      </c>
      <c r="I8" s="1">
        <v>2007</v>
      </c>
      <c r="J8" s="1"/>
      <c r="K8" s="1"/>
      <c r="L8" s="1" t="s">
        <v>98</v>
      </c>
      <c r="M8" s="1">
        <v>6</v>
      </c>
      <c r="N8" s="9" t="s">
        <v>96</v>
      </c>
      <c r="O8" s="38">
        <f t="shared" si="0"/>
        <v>12</v>
      </c>
      <c r="Q8" s="88">
        <v>1</v>
      </c>
    </row>
    <row r="9" spans="1:17" ht="15">
      <c r="A9" s="1">
        <v>6</v>
      </c>
      <c r="B9" s="58"/>
      <c r="C9" s="71">
        <v>3</v>
      </c>
      <c r="D9" s="55"/>
      <c r="E9" s="3" t="s">
        <v>99</v>
      </c>
      <c r="F9" s="9" t="s">
        <v>94</v>
      </c>
      <c r="G9" s="1">
        <v>15</v>
      </c>
      <c r="H9" s="1">
        <v>11</v>
      </c>
      <c r="I9" s="1">
        <v>2008</v>
      </c>
      <c r="J9" s="1"/>
      <c r="K9" s="1"/>
      <c r="L9" s="1">
        <v>4</v>
      </c>
      <c r="M9" s="1">
        <v>5</v>
      </c>
      <c r="N9" s="9" t="s">
        <v>96</v>
      </c>
      <c r="O9" s="38">
        <f t="shared" si="0"/>
        <v>11</v>
      </c>
      <c r="Q9" s="88">
        <v>1</v>
      </c>
    </row>
    <row r="10" spans="1:17" ht="15">
      <c r="A10" s="1">
        <v>7</v>
      </c>
      <c r="B10" s="58"/>
      <c r="C10" s="71">
        <v>4</v>
      </c>
      <c r="D10" s="55"/>
      <c r="E10" s="3" t="s">
        <v>100</v>
      </c>
      <c r="F10" s="9" t="s">
        <v>94</v>
      </c>
      <c r="G10" s="1">
        <v>12</v>
      </c>
      <c r="H10" s="1">
        <v>1</v>
      </c>
      <c r="I10" s="1">
        <v>2007</v>
      </c>
      <c r="J10" s="1"/>
      <c r="K10" s="1"/>
      <c r="L10" s="1">
        <v>4</v>
      </c>
      <c r="M10" s="1">
        <v>6</v>
      </c>
      <c r="N10" s="9" t="s">
        <v>96</v>
      </c>
      <c r="O10" s="38">
        <f t="shared" si="0"/>
        <v>13</v>
      </c>
      <c r="Q10" s="88">
        <v>1</v>
      </c>
    </row>
    <row r="11" spans="1:17" ht="15">
      <c r="A11" s="1">
        <v>8</v>
      </c>
      <c r="B11" s="58"/>
      <c r="C11" s="71">
        <v>5</v>
      </c>
      <c r="D11" s="55"/>
      <c r="E11" s="3" t="s">
        <v>101</v>
      </c>
      <c r="F11" s="9" t="s">
        <v>94</v>
      </c>
      <c r="G11" s="1">
        <v>3</v>
      </c>
      <c r="H11" s="1">
        <v>8</v>
      </c>
      <c r="I11" s="1">
        <v>2007</v>
      </c>
      <c r="J11" s="1"/>
      <c r="K11" s="1"/>
      <c r="L11" s="1">
        <v>4</v>
      </c>
      <c r="M11" s="1">
        <v>6</v>
      </c>
      <c r="N11" s="9" t="s">
        <v>96</v>
      </c>
      <c r="O11" s="38">
        <f t="shared" si="0"/>
        <v>12</v>
      </c>
      <c r="Q11" s="88">
        <v>1</v>
      </c>
    </row>
    <row r="12" spans="1:17" s="92" customFormat="1" ht="15">
      <c r="A12" s="71">
        <v>9</v>
      </c>
      <c r="B12" s="71">
        <v>3</v>
      </c>
      <c r="C12" s="71"/>
      <c r="D12" s="71"/>
      <c r="E12" s="89" t="s">
        <v>102</v>
      </c>
      <c r="F12" s="90" t="s">
        <v>103</v>
      </c>
      <c r="G12" s="71">
        <v>3</v>
      </c>
      <c r="H12" s="71">
        <v>12</v>
      </c>
      <c r="I12" s="71">
        <v>2010</v>
      </c>
      <c r="J12" s="71"/>
      <c r="K12" s="71"/>
      <c r="L12" s="71" t="s">
        <v>104</v>
      </c>
      <c r="M12" s="71">
        <v>3</v>
      </c>
      <c r="N12" s="90" t="s">
        <v>105</v>
      </c>
      <c r="O12" s="91">
        <f t="shared" si="0"/>
        <v>9</v>
      </c>
      <c r="Q12" s="93">
        <v>1</v>
      </c>
    </row>
    <row r="13" spans="1:17" s="92" customFormat="1" ht="15">
      <c r="A13" s="71">
        <v>10</v>
      </c>
      <c r="B13" s="71">
        <v>4</v>
      </c>
      <c r="C13" s="71"/>
      <c r="D13" s="71"/>
      <c r="E13" s="89" t="s">
        <v>106</v>
      </c>
      <c r="F13" s="90" t="s">
        <v>103</v>
      </c>
      <c r="G13" s="71">
        <v>28</v>
      </c>
      <c r="H13" s="71">
        <v>10</v>
      </c>
      <c r="I13" s="71">
        <v>2011</v>
      </c>
      <c r="J13" s="71"/>
      <c r="K13" s="71"/>
      <c r="L13" s="71">
        <v>14</v>
      </c>
      <c r="M13" s="71">
        <v>2</v>
      </c>
      <c r="N13" s="90" t="s">
        <v>105</v>
      </c>
      <c r="O13" s="91">
        <f t="shared" si="0"/>
        <v>8</v>
      </c>
      <c r="Q13" s="93">
        <v>1</v>
      </c>
    </row>
    <row r="14" spans="1:17" s="92" customFormat="1" ht="15">
      <c r="A14" s="71">
        <v>11</v>
      </c>
      <c r="B14" s="71"/>
      <c r="C14" s="71"/>
      <c r="D14" s="71">
        <v>2</v>
      </c>
      <c r="E14" s="89" t="s">
        <v>107</v>
      </c>
      <c r="F14" s="90" t="s">
        <v>103</v>
      </c>
      <c r="G14" s="71">
        <v>19</v>
      </c>
      <c r="H14" s="71">
        <v>8</v>
      </c>
      <c r="I14" s="71">
        <v>2004</v>
      </c>
      <c r="J14" s="71"/>
      <c r="K14" s="71"/>
      <c r="L14" s="71" t="s">
        <v>98</v>
      </c>
      <c r="M14" s="71">
        <v>9</v>
      </c>
      <c r="N14" s="90" t="s">
        <v>105</v>
      </c>
      <c r="O14" s="91">
        <f t="shared" si="0"/>
        <v>15</v>
      </c>
      <c r="Q14" s="93">
        <v>1</v>
      </c>
    </row>
    <row r="15" spans="1:17" s="92" customFormat="1" ht="15">
      <c r="A15" s="71">
        <v>12</v>
      </c>
      <c r="B15" s="71"/>
      <c r="C15" s="71">
        <v>6</v>
      </c>
      <c r="D15" s="71"/>
      <c r="E15" s="89" t="s">
        <v>108</v>
      </c>
      <c r="F15" s="90" t="s">
        <v>103</v>
      </c>
      <c r="G15" s="71">
        <v>21</v>
      </c>
      <c r="H15" s="71">
        <v>7</v>
      </c>
      <c r="I15" s="71">
        <v>2007</v>
      </c>
      <c r="J15" s="71"/>
      <c r="K15" s="71"/>
      <c r="L15" s="71">
        <v>13</v>
      </c>
      <c r="M15" s="71">
        <v>6</v>
      </c>
      <c r="N15" s="90" t="s">
        <v>105</v>
      </c>
      <c r="O15" s="91">
        <f t="shared" si="0"/>
        <v>12</v>
      </c>
      <c r="Q15" s="93">
        <v>1</v>
      </c>
    </row>
    <row r="16" spans="1:17" s="92" customFormat="1" ht="15">
      <c r="A16" s="71">
        <v>13</v>
      </c>
      <c r="B16" s="71"/>
      <c r="C16" s="71">
        <v>7</v>
      </c>
      <c r="D16" s="71"/>
      <c r="E16" s="89" t="s">
        <v>109</v>
      </c>
      <c r="F16" s="90" t="s">
        <v>103</v>
      </c>
      <c r="G16" s="71">
        <v>20</v>
      </c>
      <c r="H16" s="71">
        <v>9</v>
      </c>
      <c r="I16" s="71">
        <v>2006</v>
      </c>
      <c r="J16" s="71"/>
      <c r="K16" s="71"/>
      <c r="L16" s="71">
        <v>11</v>
      </c>
      <c r="M16" s="71">
        <v>5</v>
      </c>
      <c r="N16" s="90" t="s">
        <v>105</v>
      </c>
      <c r="O16" s="91">
        <f t="shared" si="0"/>
        <v>13</v>
      </c>
      <c r="Q16" s="93">
        <v>1</v>
      </c>
    </row>
    <row r="17" spans="1:17" s="92" customFormat="1" ht="15">
      <c r="A17" s="71">
        <v>14</v>
      </c>
      <c r="B17" s="71"/>
      <c r="C17" s="71">
        <v>8</v>
      </c>
      <c r="D17" s="71"/>
      <c r="E17" s="89" t="s">
        <v>110</v>
      </c>
      <c r="F17" s="90" t="s">
        <v>103</v>
      </c>
      <c r="G17" s="71">
        <v>18</v>
      </c>
      <c r="H17" s="71">
        <v>11</v>
      </c>
      <c r="I17" s="71">
        <v>2008</v>
      </c>
      <c r="J17" s="71"/>
      <c r="K17" s="71"/>
      <c r="L17" s="71" t="s">
        <v>104</v>
      </c>
      <c r="M17" s="71">
        <v>5</v>
      </c>
      <c r="N17" s="89" t="s">
        <v>111</v>
      </c>
      <c r="O17" s="91">
        <f t="shared" si="0"/>
        <v>11</v>
      </c>
      <c r="Q17" s="93">
        <v>1</v>
      </c>
    </row>
    <row r="18" spans="1:17" s="92" customFormat="1" ht="15">
      <c r="A18" s="71">
        <v>15</v>
      </c>
      <c r="B18" s="71">
        <v>5</v>
      </c>
      <c r="C18" s="71"/>
      <c r="D18" s="71"/>
      <c r="E18" s="89" t="s">
        <v>112</v>
      </c>
      <c r="F18" s="90" t="s">
        <v>103</v>
      </c>
      <c r="G18" s="71">
        <v>15</v>
      </c>
      <c r="H18" s="71">
        <v>5</v>
      </c>
      <c r="I18" s="71">
        <v>2011</v>
      </c>
      <c r="J18" s="71"/>
      <c r="K18" s="71"/>
      <c r="L18" s="71">
        <v>5</v>
      </c>
      <c r="M18" s="71">
        <v>2</v>
      </c>
      <c r="N18" s="89" t="s">
        <v>111</v>
      </c>
      <c r="O18" s="91">
        <f t="shared" si="0"/>
        <v>8</v>
      </c>
      <c r="Q18" s="93">
        <v>1</v>
      </c>
    </row>
    <row r="19" spans="1:17" s="92" customFormat="1" ht="15">
      <c r="A19" s="71">
        <v>16</v>
      </c>
      <c r="B19" s="71">
        <v>6</v>
      </c>
      <c r="C19" s="71"/>
      <c r="D19" s="71"/>
      <c r="E19" s="89" t="s">
        <v>113</v>
      </c>
      <c r="F19" s="90" t="s">
        <v>103</v>
      </c>
      <c r="G19" s="71">
        <v>15</v>
      </c>
      <c r="H19" s="71">
        <v>7</v>
      </c>
      <c r="I19" s="71">
        <v>2010</v>
      </c>
      <c r="J19" s="71"/>
      <c r="K19" s="71"/>
      <c r="L19" s="71">
        <v>13</v>
      </c>
      <c r="M19" s="71">
        <v>3</v>
      </c>
      <c r="N19" s="89" t="s">
        <v>111</v>
      </c>
      <c r="O19" s="91">
        <f t="shared" si="0"/>
        <v>9</v>
      </c>
      <c r="Q19" s="93">
        <v>1</v>
      </c>
    </row>
    <row r="20" spans="1:17" s="92" customFormat="1" ht="15">
      <c r="A20" s="71">
        <v>17</v>
      </c>
      <c r="B20" s="71"/>
      <c r="C20" s="71">
        <v>9</v>
      </c>
      <c r="D20" s="71"/>
      <c r="E20" s="89" t="s">
        <v>114</v>
      </c>
      <c r="F20" s="89" t="s">
        <v>115</v>
      </c>
      <c r="G20" s="71">
        <v>29</v>
      </c>
      <c r="H20" s="71">
        <v>10</v>
      </c>
      <c r="I20" s="71">
        <v>2008</v>
      </c>
      <c r="J20" s="71"/>
      <c r="K20" s="71"/>
      <c r="L20" s="71">
        <v>12</v>
      </c>
      <c r="M20" s="71">
        <v>5</v>
      </c>
      <c r="N20" s="89" t="s">
        <v>116</v>
      </c>
      <c r="O20" s="91">
        <f t="shared" si="0"/>
        <v>11</v>
      </c>
      <c r="Q20" s="93">
        <v>1</v>
      </c>
    </row>
    <row r="21" spans="1:17" s="92" customFormat="1" ht="15">
      <c r="A21" s="71">
        <v>18</v>
      </c>
      <c r="B21" s="71">
        <v>7</v>
      </c>
      <c r="C21" s="71"/>
      <c r="D21" s="71"/>
      <c r="E21" s="89" t="s">
        <v>117</v>
      </c>
      <c r="F21" s="89" t="s">
        <v>115</v>
      </c>
      <c r="G21" s="71">
        <v>5</v>
      </c>
      <c r="H21" s="71">
        <v>7</v>
      </c>
      <c r="I21" s="71">
        <v>2012</v>
      </c>
      <c r="J21" s="71"/>
      <c r="K21" s="71"/>
      <c r="L21" s="71">
        <v>5</v>
      </c>
      <c r="M21" s="71">
        <v>1</v>
      </c>
      <c r="N21" s="89" t="s">
        <v>116</v>
      </c>
      <c r="O21" s="91">
        <f t="shared" si="0"/>
        <v>7</v>
      </c>
      <c r="Q21" s="93">
        <v>1</v>
      </c>
    </row>
    <row r="22" spans="1:17" s="92" customFormat="1" ht="15">
      <c r="A22" s="71">
        <v>19</v>
      </c>
      <c r="B22" s="71"/>
      <c r="C22" s="71">
        <v>10</v>
      </c>
      <c r="D22" s="71"/>
      <c r="E22" s="89" t="s">
        <v>161</v>
      </c>
      <c r="F22" s="89" t="s">
        <v>115</v>
      </c>
      <c r="G22" s="71">
        <v>23</v>
      </c>
      <c r="H22" s="71">
        <v>11</v>
      </c>
      <c r="I22" s="71">
        <v>2008</v>
      </c>
      <c r="J22" s="71"/>
      <c r="K22" s="71"/>
      <c r="L22" s="71">
        <v>12</v>
      </c>
      <c r="M22" s="71">
        <v>5</v>
      </c>
      <c r="N22" s="89" t="s">
        <v>116</v>
      </c>
      <c r="O22" s="91">
        <f t="shared" si="0"/>
        <v>11</v>
      </c>
      <c r="Q22" s="93">
        <v>1</v>
      </c>
    </row>
    <row r="23" spans="1:17" s="92" customFormat="1" ht="15">
      <c r="A23" s="71">
        <v>20</v>
      </c>
      <c r="B23" s="71"/>
      <c r="C23" s="71">
        <v>11</v>
      </c>
      <c r="D23" s="71"/>
      <c r="E23" s="89" t="s">
        <v>118</v>
      </c>
      <c r="F23" s="89" t="s">
        <v>119</v>
      </c>
      <c r="G23" s="71">
        <v>12</v>
      </c>
      <c r="H23" s="71">
        <v>9</v>
      </c>
      <c r="I23" s="71">
        <v>2007</v>
      </c>
      <c r="J23" s="71"/>
      <c r="K23" s="71"/>
      <c r="L23" s="71">
        <v>17</v>
      </c>
      <c r="M23" s="71">
        <v>6</v>
      </c>
      <c r="N23" s="89" t="s">
        <v>120</v>
      </c>
      <c r="O23" s="91">
        <f t="shared" si="0"/>
        <v>12</v>
      </c>
      <c r="Q23" s="93">
        <v>1</v>
      </c>
    </row>
    <row r="24" spans="1:17" s="92" customFormat="1" ht="15">
      <c r="A24" s="71">
        <v>21</v>
      </c>
      <c r="B24" s="71"/>
      <c r="C24" s="71">
        <v>12</v>
      </c>
      <c r="D24" s="71"/>
      <c r="E24" s="89" t="s">
        <v>121</v>
      </c>
      <c r="F24" s="89" t="s">
        <v>119</v>
      </c>
      <c r="G24" s="71">
        <v>30</v>
      </c>
      <c r="H24" s="71">
        <v>5</v>
      </c>
      <c r="I24" s="71">
        <v>2006</v>
      </c>
      <c r="J24" s="71"/>
      <c r="K24" s="71"/>
      <c r="L24" s="71">
        <v>17</v>
      </c>
      <c r="M24" s="71">
        <v>7</v>
      </c>
      <c r="N24" s="89" t="s">
        <v>120</v>
      </c>
      <c r="O24" s="91">
        <f t="shared" si="0"/>
        <v>13</v>
      </c>
      <c r="Q24" s="93">
        <v>1</v>
      </c>
    </row>
    <row r="25" spans="1:17" s="92" customFormat="1" ht="15">
      <c r="A25" s="71">
        <v>22</v>
      </c>
      <c r="B25" s="71"/>
      <c r="C25" s="71">
        <v>13</v>
      </c>
      <c r="D25" s="71"/>
      <c r="E25" s="89" t="s">
        <v>122</v>
      </c>
      <c r="F25" s="89" t="s">
        <v>119</v>
      </c>
      <c r="G25" s="71">
        <v>8</v>
      </c>
      <c r="H25" s="71">
        <v>7</v>
      </c>
      <c r="I25" s="71">
        <v>2008</v>
      </c>
      <c r="J25" s="71"/>
      <c r="K25" s="71"/>
      <c r="L25" s="71">
        <v>12</v>
      </c>
      <c r="M25" s="71">
        <v>5</v>
      </c>
      <c r="N25" s="89" t="s">
        <v>120</v>
      </c>
      <c r="O25" s="91">
        <f t="shared" si="0"/>
        <v>11</v>
      </c>
      <c r="Q25" s="93">
        <v>1</v>
      </c>
    </row>
    <row r="26" spans="1:17" s="92" customFormat="1" ht="15" customHeight="1">
      <c r="A26" s="71">
        <v>23</v>
      </c>
      <c r="B26" s="71"/>
      <c r="C26" s="71">
        <v>14</v>
      </c>
      <c r="D26" s="71"/>
      <c r="E26" s="89" t="s">
        <v>123</v>
      </c>
      <c r="F26" s="89" t="s">
        <v>119</v>
      </c>
      <c r="G26" s="71">
        <v>12</v>
      </c>
      <c r="H26" s="71">
        <v>7</v>
      </c>
      <c r="I26" s="71">
        <v>2008</v>
      </c>
      <c r="J26" s="71"/>
      <c r="K26" s="71"/>
      <c r="L26" s="71" t="s">
        <v>124</v>
      </c>
      <c r="M26" s="71">
        <v>5</v>
      </c>
      <c r="N26" s="89" t="s">
        <v>120</v>
      </c>
      <c r="O26" s="91">
        <f t="shared" si="0"/>
        <v>11</v>
      </c>
      <c r="Q26" s="93">
        <v>1</v>
      </c>
    </row>
    <row r="27" spans="1:17" s="92" customFormat="1" ht="15" customHeight="1">
      <c r="A27" s="71">
        <v>24</v>
      </c>
      <c r="B27" s="71"/>
      <c r="C27" s="71">
        <v>15</v>
      </c>
      <c r="D27" s="71"/>
      <c r="E27" s="89" t="s">
        <v>125</v>
      </c>
      <c r="F27" s="89" t="s">
        <v>119</v>
      </c>
      <c r="G27" s="71">
        <v>18</v>
      </c>
      <c r="H27" s="71">
        <v>2</v>
      </c>
      <c r="I27" s="71">
        <v>2009</v>
      </c>
      <c r="J27" s="71"/>
      <c r="K27" s="71"/>
      <c r="L27" s="71" t="s">
        <v>124</v>
      </c>
      <c r="M27" s="71">
        <v>5</v>
      </c>
      <c r="N27" s="89" t="s">
        <v>120</v>
      </c>
      <c r="O27" s="91">
        <f t="shared" si="0"/>
        <v>11</v>
      </c>
      <c r="Q27" s="93">
        <v>1</v>
      </c>
    </row>
    <row r="28" spans="1:17" s="92" customFormat="1" ht="15" customHeight="1">
      <c r="A28" s="71">
        <v>25</v>
      </c>
      <c r="B28" s="71"/>
      <c r="C28" s="71"/>
      <c r="D28" s="71">
        <v>3</v>
      </c>
      <c r="E28" s="89" t="s">
        <v>126</v>
      </c>
      <c r="F28" s="89" t="s">
        <v>119</v>
      </c>
      <c r="G28" s="71">
        <v>19</v>
      </c>
      <c r="H28" s="71">
        <v>3</v>
      </c>
      <c r="I28" s="71">
        <v>2004</v>
      </c>
      <c r="J28" s="71"/>
      <c r="K28" s="71"/>
      <c r="L28" s="71" t="s">
        <v>124</v>
      </c>
      <c r="M28" s="71">
        <v>9</v>
      </c>
      <c r="N28" s="89" t="s">
        <v>120</v>
      </c>
      <c r="O28" s="91">
        <f t="shared" si="0"/>
        <v>15</v>
      </c>
      <c r="Q28" s="93">
        <v>1</v>
      </c>
    </row>
    <row r="29" spans="1:17" s="92" customFormat="1" ht="15" customHeight="1">
      <c r="A29" s="71">
        <v>26</v>
      </c>
      <c r="B29" s="71"/>
      <c r="C29" s="71"/>
      <c r="D29" s="71">
        <v>4</v>
      </c>
      <c r="E29" s="89" t="s">
        <v>127</v>
      </c>
      <c r="F29" s="89" t="s">
        <v>119</v>
      </c>
      <c r="G29" s="71">
        <v>25</v>
      </c>
      <c r="H29" s="71">
        <v>10</v>
      </c>
      <c r="I29" s="71">
        <v>2004</v>
      </c>
      <c r="J29" s="71"/>
      <c r="K29" s="71"/>
      <c r="L29" s="71">
        <v>10</v>
      </c>
      <c r="M29" s="71">
        <v>9</v>
      </c>
      <c r="N29" s="89" t="s">
        <v>120</v>
      </c>
      <c r="O29" s="91">
        <f t="shared" si="0"/>
        <v>15</v>
      </c>
      <c r="Q29" s="93">
        <v>1</v>
      </c>
    </row>
    <row r="30" spans="1:17" ht="15" customHeight="1">
      <c r="A30" s="1">
        <v>27</v>
      </c>
      <c r="B30" s="58"/>
      <c r="C30" s="71">
        <v>16</v>
      </c>
      <c r="D30" s="55"/>
      <c r="E30" s="3" t="s">
        <v>128</v>
      </c>
      <c r="F30" s="3" t="s">
        <v>119</v>
      </c>
      <c r="G30" s="1">
        <v>20</v>
      </c>
      <c r="H30" s="1">
        <v>6</v>
      </c>
      <c r="I30" s="1">
        <v>2007</v>
      </c>
      <c r="J30" s="1"/>
      <c r="K30" s="1"/>
      <c r="L30" s="1">
        <v>17</v>
      </c>
      <c r="M30" s="1">
        <v>6</v>
      </c>
      <c r="N30" s="3" t="s">
        <v>120</v>
      </c>
      <c r="O30" s="38">
        <f t="shared" si="0"/>
        <v>12</v>
      </c>
      <c r="Q30" s="88">
        <v>1</v>
      </c>
    </row>
    <row r="31" spans="1:17" ht="15" customHeight="1">
      <c r="A31" s="1">
        <v>28</v>
      </c>
      <c r="B31" s="58">
        <v>8</v>
      </c>
      <c r="C31" s="71"/>
      <c r="D31" s="55"/>
      <c r="E31" s="3" t="s">
        <v>129</v>
      </c>
      <c r="F31" s="3" t="s">
        <v>119</v>
      </c>
      <c r="G31" s="1">
        <v>27</v>
      </c>
      <c r="H31" s="1">
        <v>1</v>
      </c>
      <c r="I31" s="1">
        <v>2010</v>
      </c>
      <c r="J31" s="1"/>
      <c r="K31" s="1"/>
      <c r="L31" s="1" t="s">
        <v>124</v>
      </c>
      <c r="M31" s="1">
        <v>3</v>
      </c>
      <c r="N31" s="3" t="s">
        <v>120</v>
      </c>
      <c r="O31" s="38">
        <f t="shared" si="0"/>
        <v>10</v>
      </c>
      <c r="Q31" s="88">
        <v>1</v>
      </c>
    </row>
    <row r="32" spans="1:17" ht="15" customHeight="1">
      <c r="A32" s="1">
        <v>29</v>
      </c>
      <c r="B32" s="58"/>
      <c r="C32" s="71"/>
      <c r="D32" s="55">
        <v>5</v>
      </c>
      <c r="E32" s="3" t="s">
        <v>130</v>
      </c>
      <c r="F32" s="3" t="s">
        <v>119</v>
      </c>
      <c r="G32" s="1">
        <v>24</v>
      </c>
      <c r="H32" s="1">
        <v>1</v>
      </c>
      <c r="I32" s="1">
        <v>2005</v>
      </c>
      <c r="J32" s="1"/>
      <c r="K32" s="1"/>
      <c r="L32" s="1">
        <v>17</v>
      </c>
      <c r="M32" s="1">
        <v>8</v>
      </c>
      <c r="N32" s="3" t="s">
        <v>120</v>
      </c>
      <c r="O32" s="38">
        <f t="shared" si="0"/>
        <v>15</v>
      </c>
      <c r="Q32" s="88">
        <v>1</v>
      </c>
    </row>
    <row r="33" spans="1:17" ht="15" customHeight="1">
      <c r="A33" s="1">
        <v>30</v>
      </c>
      <c r="B33" s="58"/>
      <c r="C33" s="71"/>
      <c r="D33" s="55">
        <v>6</v>
      </c>
      <c r="E33" s="3" t="s">
        <v>131</v>
      </c>
      <c r="F33" s="3" t="s">
        <v>119</v>
      </c>
      <c r="G33" s="1">
        <v>21</v>
      </c>
      <c r="H33" s="1">
        <v>4</v>
      </c>
      <c r="I33" s="1">
        <v>2005</v>
      </c>
      <c r="J33" s="1"/>
      <c r="K33" s="1"/>
      <c r="L33" s="1">
        <v>18</v>
      </c>
      <c r="M33" s="1">
        <v>8</v>
      </c>
      <c r="N33" s="3" t="s">
        <v>120</v>
      </c>
      <c r="O33" s="38">
        <f t="shared" si="0"/>
        <v>14</v>
      </c>
      <c r="Q33" s="88">
        <v>1</v>
      </c>
    </row>
    <row r="34" spans="1:17" ht="15" customHeight="1">
      <c r="A34" s="1">
        <v>31</v>
      </c>
      <c r="B34" s="58">
        <v>9</v>
      </c>
      <c r="C34" s="71"/>
      <c r="D34" s="55"/>
      <c r="E34" s="3" t="s">
        <v>132</v>
      </c>
      <c r="F34" s="3" t="s">
        <v>119</v>
      </c>
      <c r="G34" s="1">
        <v>26</v>
      </c>
      <c r="H34" s="1">
        <v>1</v>
      </c>
      <c r="I34" s="1">
        <v>2010</v>
      </c>
      <c r="J34" s="1"/>
      <c r="K34" s="1"/>
      <c r="L34" s="1">
        <v>9</v>
      </c>
      <c r="M34" s="1">
        <v>4</v>
      </c>
      <c r="N34" s="3" t="s">
        <v>120</v>
      </c>
      <c r="O34" s="38">
        <f t="shared" si="0"/>
        <v>10</v>
      </c>
      <c r="Q34" s="88">
        <v>1</v>
      </c>
    </row>
    <row r="35" spans="1:17" ht="15" customHeight="1">
      <c r="A35" s="1">
        <v>32</v>
      </c>
      <c r="B35" s="58">
        <v>10</v>
      </c>
      <c r="C35" s="71"/>
      <c r="D35" s="55"/>
      <c r="E35" s="3" t="s">
        <v>133</v>
      </c>
      <c r="F35" s="3" t="s">
        <v>119</v>
      </c>
      <c r="G35" s="1">
        <v>12</v>
      </c>
      <c r="H35" s="1">
        <v>11</v>
      </c>
      <c r="I35" s="1">
        <v>2010</v>
      </c>
      <c r="J35" s="1"/>
      <c r="K35" s="1"/>
      <c r="L35" s="1">
        <v>22</v>
      </c>
      <c r="M35" s="1">
        <v>3</v>
      </c>
      <c r="N35" s="3" t="s">
        <v>120</v>
      </c>
      <c r="O35" s="38">
        <f t="shared" si="0"/>
        <v>9</v>
      </c>
      <c r="Q35" s="88">
        <v>1</v>
      </c>
    </row>
    <row r="36" spans="1:17" ht="15" customHeight="1">
      <c r="A36" s="1">
        <v>33</v>
      </c>
      <c r="B36" s="58"/>
      <c r="C36" s="71">
        <v>17</v>
      </c>
      <c r="D36" s="55"/>
      <c r="E36" s="3" t="s">
        <v>134</v>
      </c>
      <c r="F36" s="3" t="s">
        <v>119</v>
      </c>
      <c r="G36" s="1">
        <v>8</v>
      </c>
      <c r="H36" s="1">
        <v>6</v>
      </c>
      <c r="I36" s="1">
        <v>2007</v>
      </c>
      <c r="J36" s="1"/>
      <c r="K36" s="1"/>
      <c r="L36" s="1">
        <v>22</v>
      </c>
      <c r="M36" s="1">
        <v>6</v>
      </c>
      <c r="N36" s="3" t="s">
        <v>120</v>
      </c>
      <c r="O36" s="38">
        <f t="shared" si="0"/>
        <v>12</v>
      </c>
      <c r="Q36" s="88">
        <v>1</v>
      </c>
    </row>
    <row r="37" spans="1:17" ht="15" customHeight="1">
      <c r="A37" s="1">
        <v>34</v>
      </c>
      <c r="B37" s="58">
        <v>11</v>
      </c>
      <c r="C37" s="71"/>
      <c r="D37" s="55"/>
      <c r="E37" s="3" t="s">
        <v>135</v>
      </c>
      <c r="F37" s="3" t="s">
        <v>119</v>
      </c>
      <c r="G37" s="1">
        <v>7</v>
      </c>
      <c r="H37" s="1">
        <v>4</v>
      </c>
      <c r="I37" s="1">
        <v>2011</v>
      </c>
      <c r="J37" s="1"/>
      <c r="K37" s="1"/>
      <c r="L37" s="1" t="s">
        <v>136</v>
      </c>
      <c r="M37" s="1">
        <v>2</v>
      </c>
      <c r="N37" s="3" t="s">
        <v>120</v>
      </c>
      <c r="O37" s="38">
        <f t="shared" si="0"/>
        <v>8</v>
      </c>
      <c r="Q37" s="88">
        <v>1</v>
      </c>
    </row>
    <row r="38" spans="1:17" ht="15" customHeight="1">
      <c r="A38" s="1">
        <v>35</v>
      </c>
      <c r="B38" s="58">
        <v>12</v>
      </c>
      <c r="C38" s="71"/>
      <c r="D38" s="55"/>
      <c r="E38" s="3" t="s">
        <v>137</v>
      </c>
      <c r="F38" s="3" t="s">
        <v>119</v>
      </c>
      <c r="G38" s="1">
        <v>1</v>
      </c>
      <c r="H38" s="1">
        <v>7</v>
      </c>
      <c r="I38" s="1">
        <v>2009</v>
      </c>
      <c r="J38" s="1"/>
      <c r="K38" s="1"/>
      <c r="L38" s="1">
        <v>12</v>
      </c>
      <c r="M38" s="1">
        <v>4</v>
      </c>
      <c r="N38" s="3" t="s">
        <v>120</v>
      </c>
      <c r="O38" s="38">
        <f t="shared" si="0"/>
        <v>10</v>
      </c>
      <c r="Q38" s="88">
        <v>1</v>
      </c>
    </row>
    <row r="39" spans="1:17" ht="15" customHeight="1">
      <c r="A39" s="1">
        <v>36</v>
      </c>
      <c r="B39" s="58"/>
      <c r="C39" s="71">
        <v>18</v>
      </c>
      <c r="D39" s="55"/>
      <c r="E39" s="3" t="s">
        <v>138</v>
      </c>
      <c r="F39" s="3" t="s">
        <v>119</v>
      </c>
      <c r="G39" s="1">
        <v>10</v>
      </c>
      <c r="H39" s="1">
        <v>3</v>
      </c>
      <c r="I39" s="1">
        <v>2009</v>
      </c>
      <c r="J39" s="1"/>
      <c r="K39" s="1"/>
      <c r="L39" s="1">
        <v>15</v>
      </c>
      <c r="M39" s="1">
        <v>4</v>
      </c>
      <c r="N39" s="3" t="s">
        <v>120</v>
      </c>
      <c r="O39" s="38">
        <f t="shared" si="0"/>
        <v>11</v>
      </c>
      <c r="Q39" s="88">
        <v>1</v>
      </c>
    </row>
    <row r="40" spans="1:17" ht="15" customHeight="1">
      <c r="A40" s="1">
        <v>37</v>
      </c>
      <c r="B40" s="58"/>
      <c r="C40" s="71">
        <v>19</v>
      </c>
      <c r="D40" s="55"/>
      <c r="E40" s="3" t="s">
        <v>139</v>
      </c>
      <c r="F40" s="3" t="s">
        <v>119</v>
      </c>
      <c r="G40" s="1">
        <v>5</v>
      </c>
      <c r="H40" s="1">
        <v>8</v>
      </c>
      <c r="I40" s="1">
        <v>2007</v>
      </c>
      <c r="J40" s="1"/>
      <c r="K40" s="1"/>
      <c r="L40" s="1">
        <v>18</v>
      </c>
      <c r="M40" s="1">
        <v>5</v>
      </c>
      <c r="N40" s="3" t="s">
        <v>120</v>
      </c>
      <c r="O40" s="38">
        <f t="shared" si="0"/>
        <v>12</v>
      </c>
      <c r="Q40" s="88">
        <v>1</v>
      </c>
    </row>
    <row r="41" spans="1:17" ht="15" customHeight="1">
      <c r="A41" s="1">
        <v>38</v>
      </c>
      <c r="B41" s="58">
        <v>13</v>
      </c>
      <c r="C41" s="71"/>
      <c r="D41" s="55"/>
      <c r="E41" s="3" t="s">
        <v>140</v>
      </c>
      <c r="F41" s="3" t="s">
        <v>119</v>
      </c>
      <c r="G41" s="1">
        <v>9</v>
      </c>
      <c r="H41" s="1">
        <v>5</v>
      </c>
      <c r="I41" s="1">
        <v>2009</v>
      </c>
      <c r="J41" s="1"/>
      <c r="K41" s="1"/>
      <c r="L41" s="1">
        <v>15</v>
      </c>
      <c r="M41" s="1">
        <v>4</v>
      </c>
      <c r="N41" s="3" t="s">
        <v>120</v>
      </c>
      <c r="O41" s="38">
        <f t="shared" si="0"/>
        <v>10</v>
      </c>
      <c r="Q41" s="88">
        <v>1</v>
      </c>
    </row>
    <row r="42" spans="1:17" ht="15" customHeight="1">
      <c r="A42" s="1">
        <v>39</v>
      </c>
      <c r="B42" s="58">
        <v>14</v>
      </c>
      <c r="C42" s="71"/>
      <c r="D42" s="55"/>
      <c r="E42" s="3" t="s">
        <v>141</v>
      </c>
      <c r="F42" s="3" t="s">
        <v>119</v>
      </c>
      <c r="G42" s="1">
        <v>18</v>
      </c>
      <c r="H42" s="1">
        <v>4</v>
      </c>
      <c r="I42" s="1">
        <v>2009</v>
      </c>
      <c r="J42" s="1"/>
      <c r="K42" s="1"/>
      <c r="L42" s="1">
        <v>50</v>
      </c>
      <c r="M42" s="1">
        <v>4</v>
      </c>
      <c r="N42" s="3" t="s">
        <v>120</v>
      </c>
      <c r="O42" s="38">
        <f t="shared" si="0"/>
        <v>10</v>
      </c>
      <c r="Q42" s="88">
        <v>1</v>
      </c>
    </row>
    <row r="43" spans="1:17" ht="15" customHeight="1">
      <c r="A43" s="1">
        <v>40</v>
      </c>
      <c r="B43" s="58">
        <v>15</v>
      </c>
      <c r="C43" s="71"/>
      <c r="D43" s="55"/>
      <c r="E43" s="3" t="s">
        <v>142</v>
      </c>
      <c r="F43" s="3" t="s">
        <v>143</v>
      </c>
      <c r="G43" s="1">
        <v>19</v>
      </c>
      <c r="H43" s="1">
        <v>5</v>
      </c>
      <c r="I43" s="1">
        <v>2009</v>
      </c>
      <c r="J43" s="1"/>
      <c r="K43" s="1"/>
      <c r="L43" s="1">
        <v>1</v>
      </c>
      <c r="M43" s="1">
        <v>3</v>
      </c>
      <c r="N43" s="3" t="s">
        <v>144</v>
      </c>
      <c r="O43" s="38">
        <f t="shared" si="0"/>
        <v>10</v>
      </c>
      <c r="Q43" s="88">
        <v>1</v>
      </c>
    </row>
    <row r="44" spans="1:17" ht="15" customHeight="1">
      <c r="A44" s="1">
        <v>41</v>
      </c>
      <c r="B44" s="58">
        <v>16</v>
      </c>
      <c r="C44" s="71"/>
      <c r="D44" s="55"/>
      <c r="E44" s="3" t="s">
        <v>145</v>
      </c>
      <c r="F44" s="3" t="s">
        <v>143</v>
      </c>
      <c r="G44" s="1">
        <v>19</v>
      </c>
      <c r="H44" s="1">
        <v>5</v>
      </c>
      <c r="I44" s="1">
        <v>2009</v>
      </c>
      <c r="J44" s="1"/>
      <c r="K44" s="1"/>
      <c r="L44" s="1">
        <v>1</v>
      </c>
      <c r="M44" s="1">
        <v>4</v>
      </c>
      <c r="N44" s="3" t="s">
        <v>144</v>
      </c>
      <c r="O44" s="38">
        <f t="shared" si="0"/>
        <v>10</v>
      </c>
      <c r="Q44" s="88">
        <v>1</v>
      </c>
    </row>
    <row r="45" spans="1:17" ht="15" customHeight="1">
      <c r="A45" s="1">
        <v>42</v>
      </c>
      <c r="B45" s="58"/>
      <c r="C45" s="71">
        <v>20</v>
      </c>
      <c r="D45" s="55"/>
      <c r="E45" s="3" t="s">
        <v>146</v>
      </c>
      <c r="F45" s="3" t="s">
        <v>143</v>
      </c>
      <c r="G45" s="1">
        <v>24</v>
      </c>
      <c r="H45" s="1">
        <v>12</v>
      </c>
      <c r="I45" s="1">
        <v>2008</v>
      </c>
      <c r="J45" s="1"/>
      <c r="K45" s="1"/>
      <c r="L45" s="1">
        <v>1</v>
      </c>
      <c r="M45" s="1">
        <v>4</v>
      </c>
      <c r="N45" s="3" t="s">
        <v>144</v>
      </c>
      <c r="O45" s="38">
        <f t="shared" si="0"/>
        <v>11</v>
      </c>
      <c r="Q45" s="88">
        <v>1</v>
      </c>
    </row>
    <row r="46" spans="1:17" s="92" customFormat="1" ht="15" customHeight="1">
      <c r="A46" s="71">
        <v>43</v>
      </c>
      <c r="B46" s="71">
        <v>17</v>
      </c>
      <c r="C46" s="71"/>
      <c r="D46" s="71"/>
      <c r="E46" s="89" t="s">
        <v>147</v>
      </c>
      <c r="F46" s="89" t="s">
        <v>143</v>
      </c>
      <c r="G46" s="71">
        <v>7</v>
      </c>
      <c r="H46" s="71">
        <v>12</v>
      </c>
      <c r="I46" s="71">
        <v>2009</v>
      </c>
      <c r="J46" s="71"/>
      <c r="K46" s="71"/>
      <c r="L46" s="71">
        <v>1</v>
      </c>
      <c r="M46" s="71">
        <v>3</v>
      </c>
      <c r="N46" s="89" t="s">
        <v>144</v>
      </c>
      <c r="O46" s="91">
        <f t="shared" si="0"/>
        <v>10</v>
      </c>
      <c r="Q46" s="93">
        <v>1</v>
      </c>
    </row>
    <row r="47" spans="1:17" ht="15" customHeight="1">
      <c r="A47" s="1">
        <v>44</v>
      </c>
      <c r="B47" s="58">
        <v>18</v>
      </c>
      <c r="C47" s="71"/>
      <c r="D47" s="55"/>
      <c r="E47" s="3" t="s">
        <v>148</v>
      </c>
      <c r="F47" s="3" t="s">
        <v>143</v>
      </c>
      <c r="G47" s="1">
        <v>6</v>
      </c>
      <c r="H47" s="1">
        <v>12</v>
      </c>
      <c r="I47" s="1">
        <v>2010</v>
      </c>
      <c r="J47" s="1"/>
      <c r="K47" s="1"/>
      <c r="L47" s="1">
        <v>1</v>
      </c>
      <c r="M47" s="1">
        <v>3</v>
      </c>
      <c r="N47" s="3" t="s">
        <v>144</v>
      </c>
      <c r="O47" s="38">
        <f t="shared" si="0"/>
        <v>9</v>
      </c>
      <c r="Q47" s="88">
        <v>1</v>
      </c>
    </row>
    <row r="48" spans="1:17" ht="15" customHeight="1">
      <c r="A48" s="1">
        <v>45</v>
      </c>
      <c r="B48" s="58">
        <v>19</v>
      </c>
      <c r="C48" s="71"/>
      <c r="D48" s="55"/>
      <c r="E48" s="3" t="s">
        <v>149</v>
      </c>
      <c r="F48" s="3" t="s">
        <v>143</v>
      </c>
      <c r="G48" s="1">
        <v>1</v>
      </c>
      <c r="H48" s="1">
        <v>2</v>
      </c>
      <c r="I48" s="1">
        <v>2012</v>
      </c>
      <c r="J48" s="1"/>
      <c r="K48" s="1"/>
      <c r="L48" s="1">
        <v>1</v>
      </c>
      <c r="M48" s="1">
        <v>3</v>
      </c>
      <c r="N48" s="3" t="s">
        <v>144</v>
      </c>
      <c r="O48" s="38">
        <f t="shared" si="0"/>
        <v>8</v>
      </c>
      <c r="Q48" s="88">
        <v>1</v>
      </c>
    </row>
    <row r="49" spans="1:17" ht="15" customHeight="1">
      <c r="A49" s="1">
        <v>46</v>
      </c>
      <c r="B49" s="58"/>
      <c r="C49" s="71"/>
      <c r="D49" s="55">
        <v>7</v>
      </c>
      <c r="E49" s="3" t="s">
        <v>150</v>
      </c>
      <c r="F49" s="3" t="s">
        <v>143</v>
      </c>
      <c r="G49" s="1">
        <v>12</v>
      </c>
      <c r="H49" s="1">
        <v>6</v>
      </c>
      <c r="I49" s="1">
        <v>2004</v>
      </c>
      <c r="J49" s="1"/>
      <c r="K49" s="1"/>
      <c r="L49" s="1" t="s">
        <v>98</v>
      </c>
      <c r="M49" s="1">
        <v>9</v>
      </c>
      <c r="N49" s="3" t="s">
        <v>144</v>
      </c>
      <c r="O49" s="38">
        <f t="shared" si="0"/>
        <v>15</v>
      </c>
      <c r="Q49" s="88">
        <v>1</v>
      </c>
    </row>
    <row r="50" spans="1:17" ht="15" customHeight="1">
      <c r="A50" s="1">
        <v>47</v>
      </c>
      <c r="B50" s="58"/>
      <c r="C50" s="71"/>
      <c r="D50" s="55">
        <v>8</v>
      </c>
      <c r="E50" s="3" t="s">
        <v>151</v>
      </c>
      <c r="F50" s="3" t="s">
        <v>143</v>
      </c>
      <c r="G50" s="1">
        <v>29</v>
      </c>
      <c r="H50" s="1">
        <v>7</v>
      </c>
      <c r="I50" s="1">
        <v>2004</v>
      </c>
      <c r="J50" s="1"/>
      <c r="K50" s="1"/>
      <c r="L50" s="1" t="s">
        <v>98</v>
      </c>
      <c r="M50" s="1">
        <v>9</v>
      </c>
      <c r="N50" s="3" t="s">
        <v>144</v>
      </c>
      <c r="O50" s="38">
        <f t="shared" si="0"/>
        <v>15</v>
      </c>
      <c r="Q50" s="88">
        <v>1</v>
      </c>
    </row>
    <row r="51" spans="1:17" ht="15" customHeight="1">
      <c r="A51" s="1">
        <v>48</v>
      </c>
      <c r="B51" s="58"/>
      <c r="C51" s="71">
        <v>21</v>
      </c>
      <c r="D51" s="55"/>
      <c r="E51" s="3" t="s">
        <v>152</v>
      </c>
      <c r="F51" s="3" t="s">
        <v>143</v>
      </c>
      <c r="G51" s="1">
        <v>19</v>
      </c>
      <c r="H51" s="1">
        <v>12</v>
      </c>
      <c r="I51" s="1">
        <v>2006</v>
      </c>
      <c r="J51" s="1"/>
      <c r="K51" s="1"/>
      <c r="L51" s="1" t="s">
        <v>98</v>
      </c>
      <c r="M51" s="1">
        <v>6</v>
      </c>
      <c r="N51" s="3" t="s">
        <v>144</v>
      </c>
      <c r="O51" s="38">
        <f t="shared" si="0"/>
        <v>13</v>
      </c>
      <c r="Q51" s="88">
        <v>1</v>
      </c>
    </row>
    <row r="52" spans="1:17" ht="15" customHeight="1">
      <c r="A52" s="1">
        <v>49</v>
      </c>
      <c r="B52" s="58">
        <v>20</v>
      </c>
      <c r="C52" s="71"/>
      <c r="D52" s="55"/>
      <c r="E52" s="3" t="s">
        <v>153</v>
      </c>
      <c r="F52" s="3" t="s">
        <v>143</v>
      </c>
      <c r="G52" s="1">
        <v>21</v>
      </c>
      <c r="H52" s="1">
        <v>6</v>
      </c>
      <c r="I52" s="1">
        <v>2011</v>
      </c>
      <c r="J52" s="1"/>
      <c r="K52" s="1"/>
      <c r="L52" s="1">
        <v>1</v>
      </c>
      <c r="M52" s="1">
        <v>2</v>
      </c>
      <c r="N52" s="3" t="s">
        <v>144</v>
      </c>
      <c r="O52" s="38">
        <f t="shared" si="0"/>
        <v>8</v>
      </c>
      <c r="Q52" s="88">
        <v>1</v>
      </c>
    </row>
    <row r="53" spans="1:17" ht="15" customHeight="1">
      <c r="A53" s="1">
        <v>50</v>
      </c>
      <c r="B53" s="58">
        <v>21</v>
      </c>
      <c r="C53" s="71"/>
      <c r="D53" s="55"/>
      <c r="E53" s="3" t="s">
        <v>154</v>
      </c>
      <c r="F53" s="3" t="s">
        <v>143</v>
      </c>
      <c r="G53" s="1">
        <v>21</v>
      </c>
      <c r="H53" s="1">
        <v>1</v>
      </c>
      <c r="I53" s="1">
        <v>2011</v>
      </c>
      <c r="J53" s="1"/>
      <c r="K53" s="1"/>
      <c r="L53" s="1">
        <v>1</v>
      </c>
      <c r="M53" s="1">
        <v>2</v>
      </c>
      <c r="N53" s="3" t="s">
        <v>144</v>
      </c>
      <c r="O53" s="38">
        <f t="shared" si="0"/>
        <v>9</v>
      </c>
      <c r="Q53" s="88">
        <v>1</v>
      </c>
    </row>
    <row r="54" spans="1:17" ht="15" customHeight="1">
      <c r="A54" s="1">
        <v>51</v>
      </c>
      <c r="B54" s="58"/>
      <c r="C54" s="71"/>
      <c r="D54" s="55"/>
      <c r="E54" s="3"/>
      <c r="F54" s="3"/>
      <c r="G54" s="1"/>
      <c r="H54" s="1"/>
      <c r="I54" s="1"/>
      <c r="J54" s="1"/>
      <c r="K54" s="1"/>
      <c r="L54" s="1"/>
      <c r="M54" s="1"/>
      <c r="N54" s="3"/>
      <c r="O54" s="38" t="str">
        <f t="shared" si="0"/>
        <v> </v>
      </c>
      <c r="Q54" s="88">
        <v>1</v>
      </c>
    </row>
    <row r="55" spans="1:17" ht="15" customHeight="1">
      <c r="A55" s="1">
        <v>52</v>
      </c>
      <c r="B55" s="58"/>
      <c r="C55" s="71"/>
      <c r="D55" s="55"/>
      <c r="E55" s="3"/>
      <c r="F55" s="3"/>
      <c r="G55" s="1"/>
      <c r="H55" s="1"/>
      <c r="I55" s="1"/>
      <c r="J55" s="1"/>
      <c r="K55" s="1"/>
      <c r="L55" s="1"/>
      <c r="M55" s="1"/>
      <c r="N55" s="3"/>
      <c r="O55" s="38" t="str">
        <f t="shared" si="0"/>
        <v> </v>
      </c>
      <c r="Q55" s="88">
        <v>1</v>
      </c>
    </row>
    <row r="56" spans="1:17" ht="15" customHeight="1">
      <c r="A56" s="1">
        <v>53</v>
      </c>
      <c r="B56" s="58"/>
      <c r="C56" s="71"/>
      <c r="D56" s="55"/>
      <c r="E56" s="3"/>
      <c r="F56" s="3"/>
      <c r="G56" s="1"/>
      <c r="H56" s="1"/>
      <c r="I56" s="1"/>
      <c r="J56" s="1"/>
      <c r="K56" s="1"/>
      <c r="L56" s="1"/>
      <c r="M56" s="1"/>
      <c r="N56" s="3"/>
      <c r="O56" s="38" t="str">
        <f t="shared" si="0"/>
        <v> </v>
      </c>
      <c r="Q56" s="88">
        <v>1</v>
      </c>
    </row>
    <row r="57" spans="1:17" ht="15" customHeight="1">
      <c r="A57" s="1">
        <v>54</v>
      </c>
      <c r="B57" s="58"/>
      <c r="C57" s="71"/>
      <c r="D57" s="55"/>
      <c r="E57" s="3"/>
      <c r="F57" s="3"/>
      <c r="G57" s="1"/>
      <c r="H57" s="1"/>
      <c r="I57" s="1"/>
      <c r="J57" s="1"/>
      <c r="K57" s="1"/>
      <c r="L57" s="1"/>
      <c r="M57" s="1"/>
      <c r="N57" s="3"/>
      <c r="O57" s="38" t="str">
        <f t="shared" si="0"/>
        <v> </v>
      </c>
      <c r="Q57" s="88">
        <v>1</v>
      </c>
    </row>
    <row r="58" spans="1:17" ht="15" customHeight="1">
      <c r="A58" s="1">
        <v>55</v>
      </c>
      <c r="B58" s="58"/>
      <c r="C58" s="71"/>
      <c r="D58" s="55"/>
      <c r="E58" s="3"/>
      <c r="F58" s="3"/>
      <c r="G58" s="1"/>
      <c r="H58" s="1"/>
      <c r="I58" s="1"/>
      <c r="J58" s="1"/>
      <c r="K58" s="1"/>
      <c r="L58" s="1"/>
      <c r="M58" s="1"/>
      <c r="N58" s="3"/>
      <c r="O58" s="38" t="str">
        <f t="shared" si="0"/>
        <v> </v>
      </c>
      <c r="Q58" s="88">
        <v>1</v>
      </c>
    </row>
    <row r="59" spans="1:17" ht="15" customHeight="1">
      <c r="A59" s="1">
        <v>56</v>
      </c>
      <c r="B59" s="58"/>
      <c r="C59" s="71"/>
      <c r="D59" s="55"/>
      <c r="E59" s="3"/>
      <c r="F59" s="3"/>
      <c r="G59" s="1"/>
      <c r="H59" s="1"/>
      <c r="I59" s="1"/>
      <c r="J59" s="1"/>
      <c r="K59" s="1"/>
      <c r="L59" s="1"/>
      <c r="M59" s="1"/>
      <c r="N59" s="3"/>
      <c r="O59" s="38" t="str">
        <f t="shared" si="0"/>
        <v> </v>
      </c>
      <c r="Q59" s="88">
        <v>1</v>
      </c>
    </row>
    <row r="60" spans="1:17" ht="15" customHeight="1">
      <c r="A60" s="1">
        <v>57</v>
      </c>
      <c r="B60" s="58"/>
      <c r="C60" s="71"/>
      <c r="D60" s="55"/>
      <c r="E60" s="3"/>
      <c r="F60" s="3"/>
      <c r="G60" s="1"/>
      <c r="H60" s="1"/>
      <c r="I60" s="1"/>
      <c r="J60" s="1"/>
      <c r="K60" s="1"/>
      <c r="L60" s="1"/>
      <c r="M60" s="1"/>
      <c r="N60" s="3"/>
      <c r="O60" s="38" t="str">
        <f t="shared" si="0"/>
        <v> </v>
      </c>
      <c r="Q60" s="88">
        <v>1</v>
      </c>
    </row>
    <row r="61" spans="1:17" ht="15" customHeight="1">
      <c r="A61" s="1">
        <v>58</v>
      </c>
      <c r="B61" s="58"/>
      <c r="C61" s="71"/>
      <c r="D61" s="55"/>
      <c r="E61" s="3"/>
      <c r="F61" s="3"/>
      <c r="G61" s="1"/>
      <c r="H61" s="1"/>
      <c r="I61" s="1"/>
      <c r="J61" s="1"/>
      <c r="K61" s="1"/>
      <c r="L61" s="1"/>
      <c r="M61" s="1"/>
      <c r="N61" s="3"/>
      <c r="O61" s="38" t="str">
        <f t="shared" si="0"/>
        <v> </v>
      </c>
      <c r="Q61" s="88">
        <v>1</v>
      </c>
    </row>
    <row r="62" spans="1:17" ht="15" customHeight="1">
      <c r="A62" s="1">
        <v>59</v>
      </c>
      <c r="B62" s="58"/>
      <c r="C62" s="71"/>
      <c r="D62" s="55"/>
      <c r="E62" s="3"/>
      <c r="F62" s="3"/>
      <c r="G62" s="1"/>
      <c r="H62" s="1"/>
      <c r="I62" s="1"/>
      <c r="J62" s="1"/>
      <c r="K62" s="1"/>
      <c r="L62" s="1"/>
      <c r="M62" s="1"/>
      <c r="N62" s="3"/>
      <c r="O62" s="38" t="str">
        <f t="shared" si="0"/>
        <v> </v>
      </c>
      <c r="Q62" s="88">
        <v>1</v>
      </c>
    </row>
    <row r="63" spans="1:17" ht="15" customHeight="1">
      <c r="A63" s="1">
        <v>60</v>
      </c>
      <c r="B63" s="58"/>
      <c r="C63" s="71"/>
      <c r="D63" s="55"/>
      <c r="E63" s="3"/>
      <c r="F63" s="3"/>
      <c r="G63" s="1"/>
      <c r="H63" s="1"/>
      <c r="I63" s="1"/>
      <c r="J63" s="1"/>
      <c r="K63" s="1"/>
      <c r="L63" s="1"/>
      <c r="M63" s="1"/>
      <c r="N63" s="3"/>
      <c r="O63" s="38" t="str">
        <f t="shared" si="0"/>
        <v> </v>
      </c>
      <c r="Q63" s="88">
        <v>1</v>
      </c>
    </row>
    <row r="64" spans="1:17" ht="15" customHeight="1">
      <c r="A64" s="1">
        <v>61</v>
      </c>
      <c r="B64" s="58"/>
      <c r="C64" s="71"/>
      <c r="D64" s="55"/>
      <c r="E64" s="3"/>
      <c r="F64" s="3"/>
      <c r="G64" s="1"/>
      <c r="H64" s="1"/>
      <c r="I64" s="1"/>
      <c r="J64" s="1"/>
      <c r="K64" s="1"/>
      <c r="L64" s="1"/>
      <c r="M64" s="1"/>
      <c r="N64" s="3"/>
      <c r="O64" s="38" t="str">
        <f t="shared" si="0"/>
        <v> </v>
      </c>
      <c r="Q64" s="88">
        <v>1</v>
      </c>
    </row>
    <row r="65" spans="1:17" ht="15" customHeight="1">
      <c r="A65" s="1">
        <v>62</v>
      </c>
      <c r="B65" s="58"/>
      <c r="C65" s="71"/>
      <c r="D65" s="55"/>
      <c r="E65" s="3"/>
      <c r="F65" s="3"/>
      <c r="G65" s="1"/>
      <c r="H65" s="1"/>
      <c r="I65" s="1"/>
      <c r="J65" s="1"/>
      <c r="K65" s="1"/>
      <c r="L65" s="1"/>
      <c r="M65" s="1"/>
      <c r="N65" s="3"/>
      <c r="O65" s="38" t="str">
        <f t="shared" si="0"/>
        <v> </v>
      </c>
      <c r="Q65" s="88">
        <v>1</v>
      </c>
    </row>
    <row r="66" spans="1:17" ht="15" customHeight="1">
      <c r="A66" s="1">
        <v>63</v>
      </c>
      <c r="B66" s="58"/>
      <c r="C66" s="71"/>
      <c r="D66" s="55"/>
      <c r="E66" s="3"/>
      <c r="F66" s="3"/>
      <c r="G66" s="1"/>
      <c r="H66" s="1"/>
      <c r="I66" s="1"/>
      <c r="J66" s="1"/>
      <c r="K66" s="1"/>
      <c r="L66" s="1"/>
      <c r="M66" s="1"/>
      <c r="N66" s="3"/>
      <c r="O66" s="38" t="str">
        <f t="shared" si="0"/>
        <v> </v>
      </c>
      <c r="Q66" s="88">
        <v>1</v>
      </c>
    </row>
    <row r="67" spans="1:17" ht="15" customHeight="1">
      <c r="A67" s="1">
        <v>64</v>
      </c>
      <c r="B67" s="58"/>
      <c r="C67" s="71"/>
      <c r="D67" s="55"/>
      <c r="E67" s="3"/>
      <c r="F67" s="3"/>
      <c r="G67" s="1"/>
      <c r="H67" s="1"/>
      <c r="I67" s="1"/>
      <c r="J67" s="1"/>
      <c r="K67" s="1"/>
      <c r="L67" s="1"/>
      <c r="M67" s="1"/>
      <c r="N67" s="3"/>
      <c r="O67" s="38" t="str">
        <f t="shared" si="0"/>
        <v> </v>
      </c>
      <c r="Q67" s="88">
        <v>1</v>
      </c>
    </row>
    <row r="68" spans="1:17" ht="15" customHeight="1">
      <c r="A68" s="1">
        <v>65</v>
      </c>
      <c r="B68" s="58"/>
      <c r="C68" s="71"/>
      <c r="D68" s="55"/>
      <c r="E68" s="3"/>
      <c r="F68" s="3"/>
      <c r="G68" s="1"/>
      <c r="H68" s="1"/>
      <c r="I68" s="1"/>
      <c r="J68" s="1"/>
      <c r="K68" s="1"/>
      <c r="L68" s="1"/>
      <c r="M68" s="1"/>
      <c r="N68" s="3"/>
      <c r="O68" s="38" t="str">
        <f t="shared" si="0"/>
        <v> </v>
      </c>
      <c r="Q68" s="88">
        <v>1</v>
      </c>
    </row>
    <row r="69" spans="1:17" ht="15" customHeight="1">
      <c r="A69" s="1">
        <v>66</v>
      </c>
      <c r="B69" s="58"/>
      <c r="C69" s="71"/>
      <c r="D69" s="55"/>
      <c r="E69" s="3"/>
      <c r="F69" s="3"/>
      <c r="G69" s="1"/>
      <c r="H69" s="1"/>
      <c r="I69" s="1"/>
      <c r="J69" s="1"/>
      <c r="K69" s="1"/>
      <c r="L69" s="1"/>
      <c r="M69" s="1"/>
      <c r="N69" s="3"/>
      <c r="O69" s="38" t="str">
        <f aca="true" t="shared" si="1" ref="O69:O103">IF(ISERROR(SUM(SUM($N$1-DATE(I69,H69,G69))/365.25))=TRUE," ",INT(SUM(SUM($N$1-DATE(I69,H69,G69))/365.25)))</f>
        <v> </v>
      </c>
      <c r="Q69" s="88">
        <v>1</v>
      </c>
    </row>
    <row r="70" spans="1:17" ht="15" customHeight="1">
      <c r="A70" s="1">
        <v>67</v>
      </c>
      <c r="B70" s="58"/>
      <c r="C70" s="71"/>
      <c r="D70" s="55"/>
      <c r="E70" s="3"/>
      <c r="F70" s="3"/>
      <c r="G70" s="1"/>
      <c r="H70" s="1"/>
      <c r="I70" s="1"/>
      <c r="J70" s="1"/>
      <c r="K70" s="1"/>
      <c r="L70" s="1"/>
      <c r="M70" s="1"/>
      <c r="N70" s="3"/>
      <c r="O70" s="38" t="str">
        <f t="shared" si="1"/>
        <v> </v>
      </c>
      <c r="Q70" s="88">
        <v>1</v>
      </c>
    </row>
    <row r="71" spans="1:17" ht="15" customHeight="1">
      <c r="A71" s="1">
        <v>68</v>
      </c>
      <c r="B71" s="58"/>
      <c r="C71" s="71"/>
      <c r="D71" s="55"/>
      <c r="E71" s="3"/>
      <c r="F71" s="3"/>
      <c r="G71" s="1"/>
      <c r="H71" s="1"/>
      <c r="I71" s="1"/>
      <c r="J71" s="1"/>
      <c r="K71" s="1"/>
      <c r="L71" s="1"/>
      <c r="M71" s="1"/>
      <c r="N71" s="3"/>
      <c r="O71" s="38" t="str">
        <f t="shared" si="1"/>
        <v> </v>
      </c>
      <c r="Q71" s="88">
        <v>1</v>
      </c>
    </row>
    <row r="72" spans="1:17" ht="15" customHeight="1">
      <c r="A72" s="1">
        <v>69</v>
      </c>
      <c r="B72" s="58"/>
      <c r="C72" s="71"/>
      <c r="D72" s="55"/>
      <c r="E72" s="3"/>
      <c r="F72" s="3"/>
      <c r="G72" s="1"/>
      <c r="H72" s="1"/>
      <c r="I72" s="1"/>
      <c r="J72" s="1"/>
      <c r="K72" s="1"/>
      <c r="L72" s="1"/>
      <c r="M72" s="1"/>
      <c r="N72" s="3"/>
      <c r="O72" s="38" t="str">
        <f t="shared" si="1"/>
        <v> </v>
      </c>
      <c r="Q72" s="88">
        <v>1</v>
      </c>
    </row>
    <row r="73" spans="1:17" ht="15" customHeight="1">
      <c r="A73" s="1">
        <v>70</v>
      </c>
      <c r="B73" s="58"/>
      <c r="C73" s="71"/>
      <c r="D73" s="55"/>
      <c r="E73" s="3"/>
      <c r="F73" s="3"/>
      <c r="G73" s="1"/>
      <c r="H73" s="1"/>
      <c r="I73" s="1"/>
      <c r="J73" s="1"/>
      <c r="K73" s="1"/>
      <c r="L73" s="1"/>
      <c r="M73" s="1"/>
      <c r="N73" s="3"/>
      <c r="O73" s="38" t="str">
        <f t="shared" si="1"/>
        <v> </v>
      </c>
      <c r="Q73" s="88">
        <v>1</v>
      </c>
    </row>
    <row r="74" spans="1:17" ht="15" customHeight="1">
      <c r="A74" s="1">
        <v>71</v>
      </c>
      <c r="B74" s="58"/>
      <c r="C74" s="71"/>
      <c r="D74" s="55"/>
      <c r="E74" s="3"/>
      <c r="F74" s="3"/>
      <c r="G74" s="1"/>
      <c r="H74" s="1"/>
      <c r="I74" s="1"/>
      <c r="J74" s="1"/>
      <c r="K74" s="1"/>
      <c r="L74" s="1"/>
      <c r="M74" s="1"/>
      <c r="N74" s="3"/>
      <c r="O74" s="38" t="str">
        <f t="shared" si="1"/>
        <v> </v>
      </c>
      <c r="Q74" s="88">
        <v>1</v>
      </c>
    </row>
    <row r="75" spans="1:17" ht="15" customHeight="1">
      <c r="A75" s="1">
        <v>72</v>
      </c>
      <c r="B75" s="58"/>
      <c r="C75" s="71"/>
      <c r="D75" s="55"/>
      <c r="E75" s="3"/>
      <c r="F75" s="3"/>
      <c r="G75" s="1"/>
      <c r="H75" s="1"/>
      <c r="I75" s="1"/>
      <c r="J75" s="1"/>
      <c r="K75" s="1"/>
      <c r="L75" s="1"/>
      <c r="M75" s="1"/>
      <c r="N75" s="3"/>
      <c r="O75" s="38" t="str">
        <f t="shared" si="1"/>
        <v> </v>
      </c>
      <c r="Q75" s="88">
        <v>1</v>
      </c>
    </row>
    <row r="76" spans="1:17" ht="15" customHeight="1">
      <c r="A76" s="1">
        <v>73</v>
      </c>
      <c r="B76" s="58"/>
      <c r="C76" s="71"/>
      <c r="D76" s="55"/>
      <c r="E76" s="3"/>
      <c r="F76" s="3"/>
      <c r="G76" s="1"/>
      <c r="H76" s="1"/>
      <c r="I76" s="1"/>
      <c r="J76" s="1"/>
      <c r="K76" s="1"/>
      <c r="L76" s="1"/>
      <c r="M76" s="1"/>
      <c r="N76" s="3"/>
      <c r="O76" s="38" t="str">
        <f t="shared" si="1"/>
        <v> </v>
      </c>
      <c r="Q76" s="88">
        <v>1</v>
      </c>
    </row>
    <row r="77" spans="1:17" ht="15" customHeight="1">
      <c r="A77" s="1">
        <v>74</v>
      </c>
      <c r="B77" s="58"/>
      <c r="C77" s="71"/>
      <c r="D77" s="55"/>
      <c r="E77" s="3"/>
      <c r="F77" s="3"/>
      <c r="G77" s="1"/>
      <c r="H77" s="1"/>
      <c r="I77" s="1"/>
      <c r="J77" s="1"/>
      <c r="K77" s="1"/>
      <c r="L77" s="1"/>
      <c r="M77" s="1"/>
      <c r="N77" s="3"/>
      <c r="O77" s="38" t="str">
        <f t="shared" si="1"/>
        <v> </v>
      </c>
      <c r="Q77" s="88">
        <v>1</v>
      </c>
    </row>
    <row r="78" spans="1:17" ht="15" customHeight="1">
      <c r="A78" s="1">
        <v>75</v>
      </c>
      <c r="B78" s="58"/>
      <c r="C78" s="71"/>
      <c r="D78" s="55"/>
      <c r="E78" s="3"/>
      <c r="F78" s="3"/>
      <c r="G78" s="1"/>
      <c r="H78" s="1"/>
      <c r="I78" s="1"/>
      <c r="J78" s="1"/>
      <c r="K78" s="1"/>
      <c r="L78" s="1"/>
      <c r="M78" s="1"/>
      <c r="N78" s="3"/>
      <c r="O78" s="38" t="str">
        <f t="shared" si="1"/>
        <v> </v>
      </c>
      <c r="Q78" s="88">
        <v>1</v>
      </c>
    </row>
    <row r="79" spans="1:17" ht="15" customHeight="1">
      <c r="A79" s="1">
        <v>76</v>
      </c>
      <c r="B79" s="58"/>
      <c r="C79" s="71"/>
      <c r="D79" s="55"/>
      <c r="E79" s="3"/>
      <c r="F79" s="3"/>
      <c r="G79" s="1"/>
      <c r="H79" s="1"/>
      <c r="I79" s="1"/>
      <c r="J79" s="1"/>
      <c r="K79" s="1"/>
      <c r="L79" s="1"/>
      <c r="M79" s="1"/>
      <c r="N79" s="3"/>
      <c r="O79" s="38" t="str">
        <f t="shared" si="1"/>
        <v> </v>
      </c>
      <c r="Q79" s="88">
        <v>1</v>
      </c>
    </row>
    <row r="80" spans="1:17" ht="15" customHeight="1">
      <c r="A80" s="1">
        <v>77</v>
      </c>
      <c r="B80" s="58"/>
      <c r="C80" s="71"/>
      <c r="D80" s="55"/>
      <c r="E80" s="3"/>
      <c r="F80" s="3"/>
      <c r="G80" s="1"/>
      <c r="H80" s="1"/>
      <c r="I80" s="1"/>
      <c r="J80" s="1"/>
      <c r="K80" s="1"/>
      <c r="L80" s="1"/>
      <c r="M80" s="1"/>
      <c r="N80" s="3"/>
      <c r="O80" s="38" t="str">
        <f t="shared" si="1"/>
        <v> </v>
      </c>
      <c r="Q80" s="88">
        <v>1</v>
      </c>
    </row>
    <row r="81" spans="1:17" ht="15" customHeight="1">
      <c r="A81" s="1">
        <v>78</v>
      </c>
      <c r="B81" s="58"/>
      <c r="C81" s="71"/>
      <c r="D81" s="55"/>
      <c r="E81" s="3"/>
      <c r="F81" s="3"/>
      <c r="G81" s="1"/>
      <c r="H81" s="1"/>
      <c r="I81" s="1"/>
      <c r="J81" s="1"/>
      <c r="K81" s="1"/>
      <c r="L81" s="1"/>
      <c r="M81" s="1"/>
      <c r="N81" s="3"/>
      <c r="O81" s="38" t="str">
        <f t="shared" si="1"/>
        <v> </v>
      </c>
      <c r="Q81" s="88">
        <v>1</v>
      </c>
    </row>
    <row r="82" spans="1:17" ht="15" customHeight="1">
      <c r="A82" s="1">
        <v>79</v>
      </c>
      <c r="B82" s="58"/>
      <c r="C82" s="71"/>
      <c r="D82" s="55"/>
      <c r="E82" s="3"/>
      <c r="F82" s="3"/>
      <c r="G82" s="1"/>
      <c r="H82" s="1"/>
      <c r="I82" s="1"/>
      <c r="J82" s="1"/>
      <c r="K82" s="1"/>
      <c r="L82" s="1"/>
      <c r="M82" s="1"/>
      <c r="N82" s="3"/>
      <c r="O82" s="38" t="str">
        <f t="shared" si="1"/>
        <v> </v>
      </c>
      <c r="Q82" s="88">
        <v>1</v>
      </c>
    </row>
    <row r="83" spans="1:17" ht="15" customHeight="1">
      <c r="A83" s="1">
        <v>80</v>
      </c>
      <c r="B83" s="58"/>
      <c r="C83" s="71"/>
      <c r="D83" s="55"/>
      <c r="E83" s="3"/>
      <c r="F83" s="3"/>
      <c r="G83" s="1"/>
      <c r="H83" s="1"/>
      <c r="I83" s="1"/>
      <c r="J83" s="1"/>
      <c r="K83" s="1"/>
      <c r="L83" s="1"/>
      <c r="M83" s="1"/>
      <c r="N83" s="3"/>
      <c r="O83" s="38" t="str">
        <f t="shared" si="1"/>
        <v> </v>
      </c>
      <c r="Q83" s="88">
        <v>1</v>
      </c>
    </row>
    <row r="84" spans="1:17" ht="15" customHeight="1">
      <c r="A84" s="1">
        <v>81</v>
      </c>
      <c r="B84" s="58"/>
      <c r="C84" s="71"/>
      <c r="D84" s="55"/>
      <c r="E84" s="3"/>
      <c r="F84" s="3"/>
      <c r="G84" s="1"/>
      <c r="H84" s="1"/>
      <c r="I84" s="1"/>
      <c r="J84" s="1"/>
      <c r="K84" s="1"/>
      <c r="L84" s="1"/>
      <c r="M84" s="1"/>
      <c r="N84" s="3"/>
      <c r="O84" s="38" t="str">
        <f t="shared" si="1"/>
        <v> </v>
      </c>
      <c r="Q84" s="88">
        <v>1</v>
      </c>
    </row>
    <row r="85" spans="1:17" ht="15" customHeight="1">
      <c r="A85" s="1">
        <v>82</v>
      </c>
      <c r="B85" s="58"/>
      <c r="C85" s="71"/>
      <c r="D85" s="55"/>
      <c r="E85" s="3"/>
      <c r="F85" s="3"/>
      <c r="G85" s="1"/>
      <c r="H85" s="1"/>
      <c r="I85" s="1"/>
      <c r="J85" s="1"/>
      <c r="K85" s="1"/>
      <c r="L85" s="1"/>
      <c r="M85" s="1"/>
      <c r="N85" s="3"/>
      <c r="O85" s="38" t="str">
        <f t="shared" si="1"/>
        <v> </v>
      </c>
      <c r="Q85" s="88">
        <v>1</v>
      </c>
    </row>
    <row r="86" spans="1:17" ht="15" customHeight="1">
      <c r="A86" s="1">
        <v>83</v>
      </c>
      <c r="B86" s="58"/>
      <c r="C86" s="71"/>
      <c r="D86" s="55"/>
      <c r="E86" s="3"/>
      <c r="F86" s="3"/>
      <c r="G86" s="1"/>
      <c r="H86" s="1"/>
      <c r="I86" s="1"/>
      <c r="J86" s="1"/>
      <c r="K86" s="1"/>
      <c r="L86" s="1"/>
      <c r="M86" s="1"/>
      <c r="N86" s="3"/>
      <c r="O86" s="38" t="str">
        <f t="shared" si="1"/>
        <v> </v>
      </c>
      <c r="Q86" s="88">
        <v>1</v>
      </c>
    </row>
    <row r="87" spans="1:17" ht="15" customHeight="1">
      <c r="A87" s="1">
        <v>84</v>
      </c>
      <c r="B87" s="58"/>
      <c r="C87" s="71"/>
      <c r="D87" s="55"/>
      <c r="E87" s="3"/>
      <c r="F87" s="3"/>
      <c r="G87" s="1"/>
      <c r="H87" s="1"/>
      <c r="I87" s="1"/>
      <c r="J87" s="1"/>
      <c r="K87" s="1"/>
      <c r="L87" s="1"/>
      <c r="M87" s="1"/>
      <c r="N87" s="3"/>
      <c r="O87" s="38" t="str">
        <f t="shared" si="1"/>
        <v> </v>
      </c>
      <c r="Q87" s="88">
        <v>1</v>
      </c>
    </row>
    <row r="88" spans="1:17" ht="15" customHeight="1">
      <c r="A88" s="1">
        <v>85</v>
      </c>
      <c r="B88" s="58"/>
      <c r="C88" s="71"/>
      <c r="D88" s="55"/>
      <c r="E88" s="3"/>
      <c r="F88" s="3"/>
      <c r="G88" s="1"/>
      <c r="H88" s="1"/>
      <c r="I88" s="1"/>
      <c r="J88" s="1"/>
      <c r="K88" s="1"/>
      <c r="L88" s="1"/>
      <c r="M88" s="1"/>
      <c r="N88" s="3"/>
      <c r="O88" s="38" t="str">
        <f t="shared" si="1"/>
        <v> </v>
      </c>
      <c r="Q88" s="88">
        <v>1</v>
      </c>
    </row>
    <row r="89" spans="1:17" ht="15" customHeight="1">
      <c r="A89" s="1">
        <v>86</v>
      </c>
      <c r="B89" s="58"/>
      <c r="C89" s="71"/>
      <c r="D89" s="55"/>
      <c r="E89" s="3"/>
      <c r="F89" s="3"/>
      <c r="G89" s="1"/>
      <c r="H89" s="1"/>
      <c r="I89" s="1"/>
      <c r="J89" s="1"/>
      <c r="K89" s="1"/>
      <c r="L89" s="1"/>
      <c r="M89" s="1"/>
      <c r="N89" s="3"/>
      <c r="O89" s="38" t="str">
        <f t="shared" si="1"/>
        <v> </v>
      </c>
      <c r="Q89" s="88">
        <v>1</v>
      </c>
    </row>
    <row r="90" spans="1:17" ht="15" customHeight="1">
      <c r="A90" s="1">
        <v>87</v>
      </c>
      <c r="B90" s="58"/>
      <c r="C90" s="71"/>
      <c r="D90" s="55"/>
      <c r="E90" s="3"/>
      <c r="F90" s="3"/>
      <c r="G90" s="1"/>
      <c r="H90" s="1"/>
      <c r="I90" s="1"/>
      <c r="J90" s="1"/>
      <c r="K90" s="1"/>
      <c r="L90" s="1"/>
      <c r="M90" s="1"/>
      <c r="N90" s="3"/>
      <c r="O90" s="38" t="str">
        <f t="shared" si="1"/>
        <v> </v>
      </c>
      <c r="Q90" s="88">
        <v>1</v>
      </c>
    </row>
    <row r="91" spans="1:17" ht="15" customHeight="1">
      <c r="A91" s="1">
        <v>88</v>
      </c>
      <c r="B91" s="58"/>
      <c r="C91" s="71"/>
      <c r="D91" s="55"/>
      <c r="E91" s="3"/>
      <c r="F91" s="3"/>
      <c r="G91" s="1"/>
      <c r="H91" s="1"/>
      <c r="I91" s="1"/>
      <c r="J91" s="1"/>
      <c r="K91" s="1"/>
      <c r="L91" s="1"/>
      <c r="M91" s="1"/>
      <c r="N91" s="3"/>
      <c r="O91" s="38" t="str">
        <f t="shared" si="1"/>
        <v> </v>
      </c>
      <c r="Q91" s="88">
        <v>1</v>
      </c>
    </row>
    <row r="92" spans="1:17" ht="15" customHeight="1">
      <c r="A92" s="1">
        <v>89</v>
      </c>
      <c r="B92" s="58"/>
      <c r="C92" s="71"/>
      <c r="D92" s="55"/>
      <c r="E92" s="3"/>
      <c r="F92" s="3"/>
      <c r="G92" s="1"/>
      <c r="H92" s="1"/>
      <c r="I92" s="1"/>
      <c r="J92" s="1"/>
      <c r="K92" s="1"/>
      <c r="L92" s="1"/>
      <c r="M92" s="1"/>
      <c r="N92" s="3"/>
      <c r="O92" s="38" t="str">
        <f t="shared" si="1"/>
        <v> </v>
      </c>
      <c r="Q92" s="88">
        <v>1</v>
      </c>
    </row>
    <row r="93" spans="1:17" ht="15" customHeight="1">
      <c r="A93" s="1">
        <v>90</v>
      </c>
      <c r="B93" s="58"/>
      <c r="C93" s="71"/>
      <c r="D93" s="55"/>
      <c r="E93" s="3"/>
      <c r="F93" s="3"/>
      <c r="G93" s="1"/>
      <c r="H93" s="1"/>
      <c r="I93" s="1"/>
      <c r="J93" s="1"/>
      <c r="K93" s="1"/>
      <c r="L93" s="1"/>
      <c r="M93" s="1"/>
      <c r="N93" s="3"/>
      <c r="O93" s="38" t="str">
        <f t="shared" si="1"/>
        <v> </v>
      </c>
      <c r="Q93" s="88">
        <v>1</v>
      </c>
    </row>
    <row r="94" spans="1:17" ht="15" customHeight="1">
      <c r="A94" s="1">
        <v>91</v>
      </c>
      <c r="B94" s="58"/>
      <c r="C94" s="71"/>
      <c r="D94" s="55"/>
      <c r="E94" s="3"/>
      <c r="F94" s="3"/>
      <c r="G94" s="1"/>
      <c r="H94" s="1"/>
      <c r="I94" s="1"/>
      <c r="J94" s="1"/>
      <c r="K94" s="1"/>
      <c r="L94" s="1"/>
      <c r="M94" s="1"/>
      <c r="N94" s="3"/>
      <c r="O94" s="38" t="str">
        <f t="shared" si="1"/>
        <v> </v>
      </c>
      <c r="Q94" s="88">
        <v>1</v>
      </c>
    </row>
    <row r="95" spans="1:17" ht="15" customHeight="1">
      <c r="A95" s="1">
        <v>92</v>
      </c>
      <c r="B95" s="58"/>
      <c r="C95" s="71"/>
      <c r="D95" s="55"/>
      <c r="E95" s="3"/>
      <c r="F95" s="3"/>
      <c r="G95" s="1"/>
      <c r="H95" s="1"/>
      <c r="I95" s="1"/>
      <c r="J95" s="1"/>
      <c r="K95" s="1"/>
      <c r="L95" s="1"/>
      <c r="M95" s="1"/>
      <c r="N95" s="3"/>
      <c r="O95" s="38" t="str">
        <f t="shared" si="1"/>
        <v> </v>
      </c>
      <c r="Q95" s="88">
        <v>1</v>
      </c>
    </row>
    <row r="96" spans="1:17" ht="15" customHeight="1">
      <c r="A96" s="1">
        <v>93</v>
      </c>
      <c r="B96" s="58"/>
      <c r="C96" s="71"/>
      <c r="D96" s="55"/>
      <c r="E96" s="3"/>
      <c r="F96" s="3"/>
      <c r="G96" s="1"/>
      <c r="H96" s="1"/>
      <c r="I96" s="1"/>
      <c r="J96" s="1"/>
      <c r="K96" s="1"/>
      <c r="L96" s="1"/>
      <c r="M96" s="1"/>
      <c r="N96" s="3"/>
      <c r="O96" s="38" t="str">
        <f t="shared" si="1"/>
        <v> </v>
      </c>
      <c r="Q96" s="88">
        <v>1</v>
      </c>
    </row>
    <row r="97" spans="1:17" ht="15" customHeight="1">
      <c r="A97" s="1">
        <v>94</v>
      </c>
      <c r="B97" s="58"/>
      <c r="C97" s="71"/>
      <c r="D97" s="55"/>
      <c r="E97" s="3"/>
      <c r="F97" s="3"/>
      <c r="G97" s="1"/>
      <c r="H97" s="1"/>
      <c r="I97" s="1"/>
      <c r="J97" s="1"/>
      <c r="K97" s="1"/>
      <c r="L97" s="1"/>
      <c r="M97" s="1"/>
      <c r="N97" s="3"/>
      <c r="O97" s="38" t="str">
        <f t="shared" si="1"/>
        <v> </v>
      </c>
      <c r="Q97" s="88">
        <v>1</v>
      </c>
    </row>
    <row r="98" spans="1:17" ht="15" customHeight="1">
      <c r="A98" s="1">
        <v>95</v>
      </c>
      <c r="B98" s="58"/>
      <c r="C98" s="71"/>
      <c r="D98" s="55"/>
      <c r="E98" s="3"/>
      <c r="F98" s="3"/>
      <c r="G98" s="1"/>
      <c r="H98" s="1"/>
      <c r="I98" s="1"/>
      <c r="J98" s="1"/>
      <c r="K98" s="1"/>
      <c r="L98" s="1"/>
      <c r="M98" s="1"/>
      <c r="N98" s="3"/>
      <c r="O98" s="38" t="str">
        <f t="shared" si="1"/>
        <v> </v>
      </c>
      <c r="Q98" s="88">
        <v>1</v>
      </c>
    </row>
    <row r="99" spans="1:17" ht="15" customHeight="1">
      <c r="A99" s="1">
        <v>96</v>
      </c>
      <c r="B99" s="58"/>
      <c r="C99" s="71"/>
      <c r="D99" s="55"/>
      <c r="E99" s="3"/>
      <c r="F99" s="3"/>
      <c r="G99" s="1"/>
      <c r="H99" s="1"/>
      <c r="I99" s="1"/>
      <c r="J99" s="1"/>
      <c r="K99" s="1"/>
      <c r="L99" s="1"/>
      <c r="M99" s="1"/>
      <c r="N99" s="3"/>
      <c r="O99" s="38" t="str">
        <f t="shared" si="1"/>
        <v> </v>
      </c>
      <c r="Q99" s="88">
        <v>1</v>
      </c>
    </row>
    <row r="100" spans="1:17" ht="15" customHeight="1">
      <c r="A100" s="1">
        <v>97</v>
      </c>
      <c r="B100" s="58"/>
      <c r="C100" s="71"/>
      <c r="D100" s="55"/>
      <c r="E100" s="3"/>
      <c r="F100" s="3"/>
      <c r="G100" s="1"/>
      <c r="H100" s="1"/>
      <c r="I100" s="1"/>
      <c r="J100" s="1"/>
      <c r="K100" s="1"/>
      <c r="L100" s="1"/>
      <c r="M100" s="1"/>
      <c r="N100" s="3"/>
      <c r="O100" s="38" t="str">
        <f t="shared" si="1"/>
        <v> </v>
      </c>
      <c r="Q100" s="88">
        <v>1</v>
      </c>
    </row>
    <row r="101" spans="1:17" ht="15" customHeight="1">
      <c r="A101" s="1">
        <v>98</v>
      </c>
      <c r="B101" s="58"/>
      <c r="C101" s="71"/>
      <c r="D101" s="55"/>
      <c r="E101" s="3"/>
      <c r="F101" s="3"/>
      <c r="G101" s="1"/>
      <c r="H101" s="1"/>
      <c r="I101" s="1"/>
      <c r="J101" s="1"/>
      <c r="K101" s="1"/>
      <c r="L101" s="1"/>
      <c r="M101" s="1"/>
      <c r="N101" s="3"/>
      <c r="O101" s="38" t="str">
        <f t="shared" si="1"/>
        <v> </v>
      </c>
      <c r="Q101" s="88">
        <v>1</v>
      </c>
    </row>
    <row r="102" spans="1:17" ht="15" customHeight="1">
      <c r="A102" s="1">
        <v>99</v>
      </c>
      <c r="B102" s="58"/>
      <c r="C102" s="71"/>
      <c r="D102" s="55"/>
      <c r="E102" s="3"/>
      <c r="F102" s="3"/>
      <c r="G102" s="1"/>
      <c r="H102" s="1"/>
      <c r="I102" s="1"/>
      <c r="J102" s="1"/>
      <c r="K102" s="1"/>
      <c r="L102" s="1"/>
      <c r="M102" s="1"/>
      <c r="N102" s="3"/>
      <c r="O102" s="38" t="str">
        <f t="shared" si="1"/>
        <v> </v>
      </c>
      <c r="Q102" s="88">
        <v>1</v>
      </c>
    </row>
    <row r="103" spans="1:17" ht="15" customHeight="1">
      <c r="A103" s="1">
        <v>100</v>
      </c>
      <c r="B103" s="58"/>
      <c r="C103" s="71"/>
      <c r="D103" s="55"/>
      <c r="E103" s="3"/>
      <c r="F103" s="3"/>
      <c r="G103" s="1"/>
      <c r="H103" s="1"/>
      <c r="I103" s="1"/>
      <c r="J103" s="1"/>
      <c r="K103" s="1"/>
      <c r="L103" s="1"/>
      <c r="M103" s="1"/>
      <c r="N103" s="3"/>
      <c r="O103" s="38" t="str">
        <f t="shared" si="1"/>
        <v> </v>
      </c>
      <c r="Q103" s="88">
        <v>1</v>
      </c>
    </row>
    <row r="104" ht="15" customHeight="1"/>
  </sheetData>
  <sheetProtection/>
  <mergeCells count="12">
    <mergeCell ref="G2:I2"/>
    <mergeCell ref="J2:J3"/>
    <mergeCell ref="Q2:Q3"/>
    <mergeCell ref="K2:K3"/>
    <mergeCell ref="A2:A3"/>
    <mergeCell ref="L2:L3"/>
    <mergeCell ref="M2:M3"/>
    <mergeCell ref="N2:N3"/>
    <mergeCell ref="B2:D2"/>
    <mergeCell ref="O2:O3"/>
    <mergeCell ref="E2:E3"/>
    <mergeCell ref="F2:F3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showZeros="0" zoomScalePageLayoutView="0" workbookViewId="0" topLeftCell="A1">
      <selection activeCell="A12" sqref="A12:IV105"/>
    </sheetView>
  </sheetViews>
  <sheetFormatPr defaultColWidth="9.140625" defaultRowHeight="15"/>
  <cols>
    <col min="1" max="1" width="5.140625" style="0" customWidth="1"/>
    <col min="2" max="2" width="10.140625" style="0" hidden="1" customWidth="1"/>
    <col min="3" max="3" width="35.8515625" style="0" customWidth="1"/>
    <col min="4" max="4" width="22.421875" style="0" customWidth="1"/>
    <col min="6" max="6" width="0" style="0" hidden="1" customWidth="1"/>
  </cols>
  <sheetData>
    <row r="1" spans="1:6" ht="15.75" thickBot="1">
      <c r="A1" s="83" t="s">
        <v>71</v>
      </c>
      <c r="B1" s="83"/>
      <c r="C1" s="84" t="s">
        <v>72</v>
      </c>
      <c r="D1" s="83"/>
      <c r="E1" s="85"/>
      <c r="F1" s="5"/>
    </row>
    <row r="2" spans="1:6" ht="15">
      <c r="A2" s="83"/>
      <c r="B2" s="83"/>
      <c r="C2" s="84"/>
      <c r="D2" s="83"/>
      <c r="E2" s="85"/>
      <c r="F2" s="85"/>
    </row>
    <row r="3" spans="1:6" ht="15.75" thickBot="1">
      <c r="A3" s="83"/>
      <c r="C3" s="86" t="s">
        <v>84</v>
      </c>
      <c r="D3" s="87">
        <v>50</v>
      </c>
      <c r="E3" s="85"/>
      <c r="F3" s="85"/>
    </row>
    <row r="4" spans="1:6" ht="15">
      <c r="A4" s="81" t="s">
        <v>73</v>
      </c>
      <c r="B4" s="62"/>
      <c r="C4" s="98" t="s">
        <v>77</v>
      </c>
      <c r="D4" s="98" t="s">
        <v>85</v>
      </c>
      <c r="E4" s="143" t="s">
        <v>78</v>
      </c>
      <c r="F4" s="79" t="s">
        <v>8</v>
      </c>
    </row>
    <row r="5" spans="1:6" ht="15.75" thickBot="1">
      <c r="A5" s="82" t="s">
        <v>74</v>
      </c>
      <c r="B5" s="15" t="s">
        <v>75</v>
      </c>
      <c r="C5" s="99"/>
      <c r="D5" s="99"/>
      <c r="E5" s="144"/>
      <c r="F5" s="80"/>
    </row>
    <row r="6" spans="1:6" ht="15">
      <c r="A6" s="18">
        <v>1</v>
      </c>
      <c r="B6" s="8"/>
      <c r="C6" s="68" t="s">
        <v>88</v>
      </c>
      <c r="D6" s="88">
        <f>SUMIF(Регистрация!$F$4:$F$103,Взнос!$C6,Регистрация!$Q$4:$Q$103)</f>
        <v>3</v>
      </c>
      <c r="E6" s="8">
        <f>SUM($D6*$D$3)</f>
        <v>150</v>
      </c>
      <c r="F6" s="8"/>
    </row>
    <row r="7" spans="1:6" ht="15">
      <c r="A7" s="13">
        <v>2</v>
      </c>
      <c r="B7" s="1"/>
      <c r="C7" s="68" t="s">
        <v>94</v>
      </c>
      <c r="D7" s="88">
        <f>SUMIF(Регистрация!$F$4:$F$103,Взнос!$C7,Регистрация!$Q$4:$Q$103)</f>
        <v>5</v>
      </c>
      <c r="E7" s="8">
        <f aca="true" t="shared" si="0" ref="E7:E70">SUM($D7*$D$3)</f>
        <v>250</v>
      </c>
      <c r="F7" s="8"/>
    </row>
    <row r="8" spans="1:6" ht="15">
      <c r="A8" s="18">
        <v>3</v>
      </c>
      <c r="B8" s="1"/>
      <c r="C8" s="9" t="s">
        <v>103</v>
      </c>
      <c r="D8" s="88">
        <f>SUMIF(Регистрация!$F$4:$F$103,Взнос!$C8,Регистрация!$Q$4:$Q$103)</f>
        <v>8</v>
      </c>
      <c r="E8" s="8">
        <f t="shared" si="0"/>
        <v>400</v>
      </c>
      <c r="F8" s="8"/>
    </row>
    <row r="9" spans="1:6" ht="15">
      <c r="A9" s="13">
        <v>4</v>
      </c>
      <c r="B9" s="1"/>
      <c r="C9" s="3" t="s">
        <v>115</v>
      </c>
      <c r="D9" s="88">
        <f>SUMIF(Регистрация!$F$4:$F$103,Взнос!$C9,Регистрация!$Q$4:$Q$103)</f>
        <v>3</v>
      </c>
      <c r="E9" s="8">
        <f t="shared" si="0"/>
        <v>150</v>
      </c>
      <c r="F9" s="8"/>
    </row>
    <row r="10" spans="1:6" ht="15">
      <c r="A10" s="18">
        <v>5</v>
      </c>
      <c r="B10" s="1"/>
      <c r="C10" s="3" t="s">
        <v>119</v>
      </c>
      <c r="D10" s="88">
        <f>SUMIF(Регистрация!$F$4:$F$103,Взнос!$C10,Регистрация!$Q$4:$Q$103)</f>
        <v>20</v>
      </c>
      <c r="E10" s="8">
        <f t="shared" si="0"/>
        <v>1000</v>
      </c>
      <c r="F10" s="8"/>
    </row>
    <row r="11" spans="1:6" ht="15">
      <c r="A11" s="13">
        <v>6</v>
      </c>
      <c r="B11" s="1"/>
      <c r="C11" s="3" t="s">
        <v>143</v>
      </c>
      <c r="D11" s="88">
        <f>SUMIF(Регистрация!$F$4:$F$103,Взнос!$C11,Регистрация!$Q$4:$Q$103)</f>
        <v>11</v>
      </c>
      <c r="E11" s="8">
        <f t="shared" si="0"/>
        <v>550</v>
      </c>
      <c r="F11" s="8"/>
    </row>
    <row r="12" spans="1:6" ht="15" hidden="1">
      <c r="A12" s="18">
        <v>7</v>
      </c>
      <c r="B12" s="1"/>
      <c r="C12" s="68"/>
      <c r="D12" s="88">
        <f>SUMIF(Регистрация!$F$4:$F$103,Взнос!$C12,Регистрация!$Q$4:$Q$103)</f>
        <v>0</v>
      </c>
      <c r="E12" s="8">
        <f t="shared" si="0"/>
        <v>0</v>
      </c>
      <c r="F12" s="8"/>
    </row>
    <row r="13" spans="1:6" ht="15" hidden="1">
      <c r="A13" s="13">
        <v>8</v>
      </c>
      <c r="B13" s="1"/>
      <c r="C13" s="68"/>
      <c r="D13" s="88">
        <f>SUMIF(Регистрация!$F$4:$F$103,Взнос!$C13,Регистрация!$Q$4:$Q$103)</f>
        <v>0</v>
      </c>
      <c r="E13" s="8">
        <f t="shared" si="0"/>
        <v>0</v>
      </c>
      <c r="F13" s="8"/>
    </row>
    <row r="14" spans="1:6" ht="15" hidden="1">
      <c r="A14" s="18">
        <v>9</v>
      </c>
      <c r="B14" s="1"/>
      <c r="C14" s="68"/>
      <c r="D14" s="88">
        <f>SUMIF(Регистрация!$F$4:$F$103,Взнос!$C14,Регистрация!$Q$4:$Q$103)</f>
        <v>0</v>
      </c>
      <c r="E14" s="8">
        <f t="shared" si="0"/>
        <v>0</v>
      </c>
      <c r="F14" s="8"/>
    </row>
    <row r="15" spans="1:6" ht="15" hidden="1">
      <c r="A15" s="13">
        <v>10</v>
      </c>
      <c r="B15" s="1"/>
      <c r="C15" s="68"/>
      <c r="D15" s="88">
        <f>SUMIF(Регистрация!$F$4:$F$103,Взнос!$C15,Регистрация!$Q$4:$Q$103)</f>
        <v>0</v>
      </c>
      <c r="E15" s="8">
        <f t="shared" si="0"/>
        <v>0</v>
      </c>
      <c r="F15" s="8"/>
    </row>
    <row r="16" spans="1:6" ht="15" hidden="1">
      <c r="A16" s="18">
        <v>11</v>
      </c>
      <c r="B16" s="1"/>
      <c r="C16" s="68"/>
      <c r="D16" s="88">
        <f>SUMIF(Регистрация!$F$4:$F$103,Взнос!$C16,Регистрация!$Q$4:$Q$103)</f>
        <v>0</v>
      </c>
      <c r="E16" s="8">
        <f t="shared" si="0"/>
        <v>0</v>
      </c>
      <c r="F16" s="8"/>
    </row>
    <row r="17" spans="1:6" ht="15" hidden="1">
      <c r="A17" s="13">
        <v>12</v>
      </c>
      <c r="B17" s="1"/>
      <c r="C17" s="68"/>
      <c r="D17" s="88">
        <f>SUMIF(Регистрация!$F$4:$F$103,Взнос!$C17,Регистрация!$Q$4:$Q$103)</f>
        <v>0</v>
      </c>
      <c r="E17" s="8">
        <f t="shared" si="0"/>
        <v>0</v>
      </c>
      <c r="F17" s="8"/>
    </row>
    <row r="18" spans="1:6" ht="15" hidden="1">
      <c r="A18" s="18">
        <v>13</v>
      </c>
      <c r="B18" s="1"/>
      <c r="C18" s="68"/>
      <c r="D18" s="88">
        <f>SUMIF(Регистрация!$F$4:$F$103,Взнос!$C18,Регистрация!$Q$4:$Q$103)</f>
        <v>0</v>
      </c>
      <c r="E18" s="8">
        <f t="shared" si="0"/>
        <v>0</v>
      </c>
      <c r="F18" s="8"/>
    </row>
    <row r="19" spans="1:6" ht="15" hidden="1">
      <c r="A19" s="13">
        <v>14</v>
      </c>
      <c r="B19" s="1"/>
      <c r="C19" s="68"/>
      <c r="D19" s="88">
        <f>SUMIF(Регистрация!$F$4:$F$103,Взнос!$C19,Регистрация!$Q$4:$Q$103)</f>
        <v>0</v>
      </c>
      <c r="E19" s="8">
        <f t="shared" si="0"/>
        <v>0</v>
      </c>
      <c r="F19" s="8"/>
    </row>
    <row r="20" spans="1:6" ht="15" hidden="1">
      <c r="A20" s="18">
        <v>15</v>
      </c>
      <c r="B20" s="1"/>
      <c r="C20" s="68"/>
      <c r="D20" s="88">
        <f>SUMIF(Регистрация!$F$4:$F$103,Взнос!$C20,Регистрация!$Q$4:$Q$103)</f>
        <v>0</v>
      </c>
      <c r="E20" s="8">
        <f t="shared" si="0"/>
        <v>0</v>
      </c>
      <c r="F20" s="8"/>
    </row>
    <row r="21" spans="1:6" ht="15" hidden="1">
      <c r="A21" s="13">
        <v>16</v>
      </c>
      <c r="B21" s="1"/>
      <c r="C21" s="68"/>
      <c r="D21" s="88">
        <f>SUMIF(Регистрация!$F$4:$F$103,Взнос!$C21,Регистрация!$Q$4:$Q$103)</f>
        <v>0</v>
      </c>
      <c r="E21" s="8">
        <f t="shared" si="0"/>
        <v>0</v>
      </c>
      <c r="F21" s="8"/>
    </row>
    <row r="22" spans="1:6" ht="15" hidden="1">
      <c r="A22" s="18">
        <v>17</v>
      </c>
      <c r="B22" s="1"/>
      <c r="C22" s="68"/>
      <c r="D22" s="88">
        <f>SUMIF(Регистрация!$F$4:$F$103,Взнос!$C22,Регистрация!$Q$4:$Q$103)</f>
        <v>0</v>
      </c>
      <c r="E22" s="8">
        <f t="shared" si="0"/>
        <v>0</v>
      </c>
      <c r="F22" s="8"/>
    </row>
    <row r="23" spans="1:6" ht="15" hidden="1">
      <c r="A23" s="13">
        <v>18</v>
      </c>
      <c r="B23" s="1"/>
      <c r="C23" s="68"/>
      <c r="D23" s="88">
        <f>SUMIF(Регистрация!$F$4:$F$103,Взнос!$C23,Регистрация!$Q$4:$Q$103)</f>
        <v>0</v>
      </c>
      <c r="E23" s="8">
        <f t="shared" si="0"/>
        <v>0</v>
      </c>
      <c r="F23" s="8"/>
    </row>
    <row r="24" spans="1:6" ht="15" hidden="1">
      <c r="A24" s="18">
        <v>19</v>
      </c>
      <c r="B24" s="1"/>
      <c r="C24" s="68"/>
      <c r="D24" s="88">
        <f>SUMIF(Регистрация!$F$4:$F$103,Взнос!$C24,Регистрация!$Q$4:$Q$103)</f>
        <v>0</v>
      </c>
      <c r="E24" s="8">
        <f t="shared" si="0"/>
        <v>0</v>
      </c>
      <c r="F24" s="8"/>
    </row>
    <row r="25" spans="1:6" ht="15" hidden="1">
      <c r="A25" s="13">
        <v>20</v>
      </c>
      <c r="B25" s="1"/>
      <c r="C25" s="68"/>
      <c r="D25" s="88">
        <f>SUMIF(Регистрация!$F$4:$F$103,Взнос!$C25,Регистрация!$Q$4:$Q$103)</f>
        <v>0</v>
      </c>
      <c r="E25" s="8">
        <f t="shared" si="0"/>
        <v>0</v>
      </c>
      <c r="F25" s="8"/>
    </row>
    <row r="26" spans="1:6" ht="15" hidden="1">
      <c r="A26" s="18">
        <v>21</v>
      </c>
      <c r="B26" s="1"/>
      <c r="C26" s="68"/>
      <c r="D26" s="88">
        <f>SUMIF(Регистрация!$F$4:$F$103,Взнос!$C26,Регистрация!$Q$4:$Q$103)</f>
        <v>0</v>
      </c>
      <c r="E26" s="8">
        <f t="shared" si="0"/>
        <v>0</v>
      </c>
      <c r="F26" s="8"/>
    </row>
    <row r="27" spans="1:6" ht="15" hidden="1">
      <c r="A27" s="13">
        <v>22</v>
      </c>
      <c r="B27" s="1"/>
      <c r="C27" s="68"/>
      <c r="D27" s="88">
        <f>SUMIF(Регистрация!$F$4:$F$103,Взнос!$C27,Регистрация!$Q$4:$Q$103)</f>
        <v>0</v>
      </c>
      <c r="E27" s="8">
        <f t="shared" si="0"/>
        <v>0</v>
      </c>
      <c r="F27" s="8"/>
    </row>
    <row r="28" spans="1:6" ht="15" hidden="1">
      <c r="A28" s="18">
        <v>23</v>
      </c>
      <c r="B28" s="1"/>
      <c r="C28" s="68"/>
      <c r="D28" s="88">
        <f>SUMIF(Регистрация!$F$4:$F$103,Взнос!$C28,Регистрация!$Q$4:$Q$103)</f>
        <v>0</v>
      </c>
      <c r="E28" s="8">
        <f t="shared" si="0"/>
        <v>0</v>
      </c>
      <c r="F28" s="8"/>
    </row>
    <row r="29" spans="1:6" ht="15" hidden="1">
      <c r="A29" s="13">
        <v>24</v>
      </c>
      <c r="B29" s="1"/>
      <c r="C29" s="68"/>
      <c r="D29" s="88">
        <f>SUMIF(Регистрация!$F$4:$F$103,Взнос!$C29,Регистрация!$Q$4:$Q$103)</f>
        <v>0</v>
      </c>
      <c r="E29" s="8">
        <f t="shared" si="0"/>
        <v>0</v>
      </c>
      <c r="F29" s="8"/>
    </row>
    <row r="30" spans="1:6" ht="15" hidden="1">
      <c r="A30" s="18">
        <v>25</v>
      </c>
      <c r="B30" s="1"/>
      <c r="C30" s="68"/>
      <c r="D30" s="88">
        <f>SUMIF(Регистрация!$F$4:$F$103,Взнос!$C30,Регистрация!$Q$4:$Q$103)</f>
        <v>0</v>
      </c>
      <c r="E30" s="8">
        <f t="shared" si="0"/>
        <v>0</v>
      </c>
      <c r="F30" s="8"/>
    </row>
    <row r="31" spans="1:6" ht="15" hidden="1">
      <c r="A31" s="13">
        <v>26</v>
      </c>
      <c r="B31" s="1"/>
      <c r="C31" s="68"/>
      <c r="D31" s="88">
        <f>SUMIF(Регистрация!$F$4:$F$103,Взнос!$C31,Регистрация!$Q$4:$Q$103)</f>
        <v>0</v>
      </c>
      <c r="E31" s="8">
        <f t="shared" si="0"/>
        <v>0</v>
      </c>
      <c r="F31" s="8"/>
    </row>
    <row r="32" spans="1:6" ht="15" hidden="1">
      <c r="A32" s="18">
        <v>27</v>
      </c>
      <c r="B32" s="1"/>
      <c r="C32" s="68"/>
      <c r="D32" s="88">
        <f>SUMIF(Регистрация!$F$4:$F$103,Взнос!$C32,Регистрация!$Q$4:$Q$103)</f>
        <v>0</v>
      </c>
      <c r="E32" s="8">
        <f t="shared" si="0"/>
        <v>0</v>
      </c>
      <c r="F32" s="8"/>
    </row>
    <row r="33" spans="1:6" ht="15" hidden="1">
      <c r="A33" s="13">
        <v>28</v>
      </c>
      <c r="B33" s="1"/>
      <c r="C33" s="68"/>
      <c r="D33" s="88">
        <f>SUMIF(Регистрация!$F$4:$F$103,Взнос!$C33,Регистрация!$Q$4:$Q$103)</f>
        <v>0</v>
      </c>
      <c r="E33" s="8">
        <f t="shared" si="0"/>
        <v>0</v>
      </c>
      <c r="F33" s="8"/>
    </row>
    <row r="34" spans="1:6" ht="15" hidden="1">
      <c r="A34" s="18">
        <v>29</v>
      </c>
      <c r="B34" s="1"/>
      <c r="C34" s="68"/>
      <c r="D34" s="88">
        <f>SUMIF(Регистрация!$F$4:$F$103,Взнос!$C34,Регистрация!$Q$4:$Q$103)</f>
        <v>0</v>
      </c>
      <c r="E34" s="8">
        <f t="shared" si="0"/>
        <v>0</v>
      </c>
      <c r="F34" s="8"/>
    </row>
    <row r="35" spans="1:6" ht="15" hidden="1">
      <c r="A35" s="13">
        <v>30</v>
      </c>
      <c r="B35" s="1"/>
      <c r="C35" s="68"/>
      <c r="D35" s="88">
        <f>SUMIF(Регистрация!$F$4:$F$103,Взнос!$C35,Регистрация!$Q$4:$Q$103)</f>
        <v>0</v>
      </c>
      <c r="E35" s="8">
        <f t="shared" si="0"/>
        <v>0</v>
      </c>
      <c r="F35" s="8"/>
    </row>
    <row r="36" spans="1:6" ht="15" hidden="1">
      <c r="A36" s="18">
        <v>31</v>
      </c>
      <c r="B36" s="1"/>
      <c r="C36" s="68"/>
      <c r="D36" s="88">
        <f>SUMIF(Регистрация!$F$4:$F$103,Взнос!$C36,Регистрация!$Q$4:$Q$103)</f>
        <v>0</v>
      </c>
      <c r="E36" s="8">
        <f t="shared" si="0"/>
        <v>0</v>
      </c>
      <c r="F36" s="8"/>
    </row>
    <row r="37" spans="1:6" ht="15" hidden="1">
      <c r="A37" s="13">
        <v>32</v>
      </c>
      <c r="B37" s="1"/>
      <c r="C37" s="68"/>
      <c r="D37" s="88">
        <f>SUMIF(Регистрация!$F$4:$F$103,Взнос!$C37,Регистрация!$Q$4:$Q$103)</f>
        <v>0</v>
      </c>
      <c r="E37" s="8">
        <f t="shared" si="0"/>
        <v>0</v>
      </c>
      <c r="F37" s="8"/>
    </row>
    <row r="38" spans="1:6" ht="15" hidden="1">
      <c r="A38" s="18">
        <v>33</v>
      </c>
      <c r="B38" s="1"/>
      <c r="C38" s="68"/>
      <c r="D38" s="88">
        <f>SUMIF(Регистрация!$F$4:$F$103,Взнос!$C38,Регистрация!$Q$4:$Q$103)</f>
        <v>0</v>
      </c>
      <c r="E38" s="8">
        <f t="shared" si="0"/>
        <v>0</v>
      </c>
      <c r="F38" s="8"/>
    </row>
    <row r="39" spans="1:6" ht="15" hidden="1">
      <c r="A39" s="13">
        <v>34</v>
      </c>
      <c r="B39" s="1"/>
      <c r="C39" s="68"/>
      <c r="D39" s="88">
        <f>SUMIF(Регистрация!$F$4:$F$103,Взнос!$C39,Регистрация!$Q$4:$Q$103)</f>
        <v>0</v>
      </c>
      <c r="E39" s="8">
        <f t="shared" si="0"/>
        <v>0</v>
      </c>
      <c r="F39" s="8"/>
    </row>
    <row r="40" spans="1:6" ht="15" hidden="1">
      <c r="A40" s="18">
        <v>35</v>
      </c>
      <c r="B40" s="1"/>
      <c r="C40" s="68"/>
      <c r="D40" s="88">
        <f>SUMIF(Регистрация!$F$4:$F$103,Взнос!$C40,Регистрация!$Q$4:$Q$103)</f>
        <v>0</v>
      </c>
      <c r="E40" s="8">
        <f t="shared" si="0"/>
        <v>0</v>
      </c>
      <c r="F40" s="8"/>
    </row>
    <row r="41" spans="1:6" ht="15" hidden="1">
      <c r="A41" s="13">
        <v>36</v>
      </c>
      <c r="B41" s="1"/>
      <c r="C41" s="68"/>
      <c r="D41" s="88">
        <f>SUMIF(Регистрация!$F$4:$F$103,Взнос!$C41,Регистрация!$Q$4:$Q$103)</f>
        <v>0</v>
      </c>
      <c r="E41" s="8">
        <f t="shared" si="0"/>
        <v>0</v>
      </c>
      <c r="F41" s="8"/>
    </row>
    <row r="42" spans="1:6" ht="15" hidden="1">
      <c r="A42" s="18">
        <v>37</v>
      </c>
      <c r="B42" s="1"/>
      <c r="C42" s="68"/>
      <c r="D42" s="88">
        <f>SUMIF(Регистрация!$F$4:$F$103,Взнос!$C42,Регистрация!$Q$4:$Q$103)</f>
        <v>0</v>
      </c>
      <c r="E42" s="8">
        <f t="shared" si="0"/>
        <v>0</v>
      </c>
      <c r="F42" s="8"/>
    </row>
    <row r="43" spans="1:6" ht="15" hidden="1">
      <c r="A43" s="13">
        <v>38</v>
      </c>
      <c r="B43" s="1"/>
      <c r="C43" s="68"/>
      <c r="D43" s="88">
        <f>SUMIF(Регистрация!$F$4:$F$103,Взнос!$C43,Регистрация!$Q$4:$Q$103)</f>
        <v>0</v>
      </c>
      <c r="E43" s="8">
        <f t="shared" si="0"/>
        <v>0</v>
      </c>
      <c r="F43" s="8"/>
    </row>
    <row r="44" spans="1:6" ht="15" hidden="1">
      <c r="A44" s="18">
        <v>39</v>
      </c>
      <c r="B44" s="1"/>
      <c r="C44" s="68"/>
      <c r="D44" s="88">
        <f>SUMIF(Регистрация!$F$4:$F$103,Взнос!$C44,Регистрация!$Q$4:$Q$103)</f>
        <v>0</v>
      </c>
      <c r="E44" s="8">
        <f t="shared" si="0"/>
        <v>0</v>
      </c>
      <c r="F44" s="8"/>
    </row>
    <row r="45" spans="1:6" ht="15" hidden="1">
      <c r="A45" s="13">
        <v>40</v>
      </c>
      <c r="B45" s="1"/>
      <c r="C45" s="68"/>
      <c r="D45" s="88">
        <f>SUMIF(Регистрация!$F$4:$F$103,Взнос!$C45,Регистрация!$Q$4:$Q$103)</f>
        <v>0</v>
      </c>
      <c r="E45" s="8">
        <f t="shared" si="0"/>
        <v>0</v>
      </c>
      <c r="F45" s="8"/>
    </row>
    <row r="46" spans="1:6" ht="15" hidden="1">
      <c r="A46" s="18">
        <v>41</v>
      </c>
      <c r="B46" s="1"/>
      <c r="C46" s="68"/>
      <c r="D46" s="88">
        <f>SUMIF(Регистрация!$F$4:$F$103,Взнос!$C46,Регистрация!$Q$4:$Q$103)</f>
        <v>0</v>
      </c>
      <c r="E46" s="8">
        <f t="shared" si="0"/>
        <v>0</v>
      </c>
      <c r="F46" s="8"/>
    </row>
    <row r="47" spans="1:6" ht="15" hidden="1">
      <c r="A47" s="13">
        <v>42</v>
      </c>
      <c r="B47" s="1"/>
      <c r="C47" s="68"/>
      <c r="D47" s="88">
        <f>SUMIF(Регистрация!$F$4:$F$103,Взнос!$C47,Регистрация!$Q$4:$Q$103)</f>
        <v>0</v>
      </c>
      <c r="E47" s="8">
        <f t="shared" si="0"/>
        <v>0</v>
      </c>
      <c r="F47" s="8"/>
    </row>
    <row r="48" spans="1:6" ht="15" hidden="1">
      <c r="A48" s="18">
        <v>43</v>
      </c>
      <c r="B48" s="1"/>
      <c r="C48" s="68"/>
      <c r="D48" s="88">
        <f>SUMIF(Регистрация!$F$4:$F$103,Взнос!$C48,Регистрация!$Q$4:$Q$103)</f>
        <v>0</v>
      </c>
      <c r="E48" s="8">
        <f t="shared" si="0"/>
        <v>0</v>
      </c>
      <c r="F48" s="8"/>
    </row>
    <row r="49" spans="1:6" ht="15" hidden="1">
      <c r="A49" s="13">
        <v>44</v>
      </c>
      <c r="B49" s="1"/>
      <c r="C49" s="68"/>
      <c r="D49" s="88">
        <f>SUMIF(Регистрация!$F$4:$F$103,Взнос!$C49,Регистрация!$Q$4:$Q$103)</f>
        <v>0</v>
      </c>
      <c r="E49" s="8">
        <f t="shared" si="0"/>
        <v>0</v>
      </c>
      <c r="F49" s="8"/>
    </row>
    <row r="50" spans="1:6" ht="15" hidden="1">
      <c r="A50" s="18">
        <v>45</v>
      </c>
      <c r="B50" s="1"/>
      <c r="C50" s="68"/>
      <c r="D50" s="88">
        <f>SUMIF(Регистрация!$F$4:$F$103,Взнос!$C50,Регистрация!$Q$4:$Q$103)</f>
        <v>0</v>
      </c>
      <c r="E50" s="8">
        <f t="shared" si="0"/>
        <v>0</v>
      </c>
      <c r="F50" s="8"/>
    </row>
    <row r="51" spans="1:6" ht="15" hidden="1">
      <c r="A51" s="13">
        <v>46</v>
      </c>
      <c r="B51" s="1"/>
      <c r="C51" s="68"/>
      <c r="D51" s="88">
        <f>SUMIF(Регистрация!$F$4:$F$103,Взнос!$C51,Регистрация!$Q$4:$Q$103)</f>
        <v>0</v>
      </c>
      <c r="E51" s="8">
        <f t="shared" si="0"/>
        <v>0</v>
      </c>
      <c r="F51" s="8"/>
    </row>
    <row r="52" spans="1:6" ht="15" hidden="1">
      <c r="A52" s="18">
        <v>47</v>
      </c>
      <c r="B52" s="1"/>
      <c r="C52" s="68"/>
      <c r="D52" s="88">
        <f>SUMIF(Регистрация!$F$4:$F$103,Взнос!$C52,Регистрация!$Q$4:$Q$103)</f>
        <v>0</v>
      </c>
      <c r="E52" s="8">
        <f t="shared" si="0"/>
        <v>0</v>
      </c>
      <c r="F52" s="8"/>
    </row>
    <row r="53" spans="1:6" ht="15" hidden="1">
      <c r="A53" s="13">
        <v>48</v>
      </c>
      <c r="B53" s="1"/>
      <c r="C53" s="68"/>
      <c r="D53" s="88">
        <f>SUMIF(Регистрация!$F$4:$F$103,Взнос!$C53,Регистрация!$Q$4:$Q$103)</f>
        <v>0</v>
      </c>
      <c r="E53" s="8">
        <f t="shared" si="0"/>
        <v>0</v>
      </c>
      <c r="F53" s="8"/>
    </row>
    <row r="54" spans="1:6" ht="15" hidden="1">
      <c r="A54" s="18">
        <v>49</v>
      </c>
      <c r="B54" s="1"/>
      <c r="C54" s="68"/>
      <c r="D54" s="88">
        <f>SUMIF(Регистрация!$F$4:$F$103,Взнос!$C54,Регистрация!$Q$4:$Q$103)</f>
        <v>0</v>
      </c>
      <c r="E54" s="8">
        <f t="shared" si="0"/>
        <v>0</v>
      </c>
      <c r="F54" s="8"/>
    </row>
    <row r="55" spans="1:6" ht="15" hidden="1">
      <c r="A55" s="13">
        <v>50</v>
      </c>
      <c r="B55" s="1"/>
      <c r="C55" s="68"/>
      <c r="D55" s="88">
        <f>SUMIF(Регистрация!$F$4:$F$103,Взнос!$C55,Регистрация!$Q$4:$Q$103)</f>
        <v>0</v>
      </c>
      <c r="E55" s="8">
        <f t="shared" si="0"/>
        <v>0</v>
      </c>
      <c r="F55" s="8"/>
    </row>
    <row r="56" spans="1:6" ht="15" hidden="1">
      <c r="A56" s="18">
        <v>51</v>
      </c>
      <c r="B56" s="1"/>
      <c r="C56" s="68"/>
      <c r="D56" s="88">
        <f>SUMIF(Регистрация!$F$4:$F$103,Взнос!$C56,Регистрация!$Q$4:$Q$103)</f>
        <v>0</v>
      </c>
      <c r="E56" s="8">
        <f t="shared" si="0"/>
        <v>0</v>
      </c>
      <c r="F56" s="8"/>
    </row>
    <row r="57" spans="1:6" ht="15" hidden="1">
      <c r="A57" s="13">
        <v>52</v>
      </c>
      <c r="B57" s="1"/>
      <c r="C57" s="68"/>
      <c r="D57" s="88">
        <f>SUMIF(Регистрация!$F$4:$F$103,Взнос!$C57,Регистрация!$Q$4:$Q$103)</f>
        <v>0</v>
      </c>
      <c r="E57" s="8">
        <f t="shared" si="0"/>
        <v>0</v>
      </c>
      <c r="F57" s="8"/>
    </row>
    <row r="58" spans="1:6" ht="15" hidden="1">
      <c r="A58" s="18">
        <v>53</v>
      </c>
      <c r="B58" s="1"/>
      <c r="C58" s="68"/>
      <c r="D58" s="88">
        <f>SUMIF(Регистрация!$F$4:$F$103,Взнос!$C58,Регистрация!$Q$4:$Q$103)</f>
        <v>0</v>
      </c>
      <c r="E58" s="8">
        <f t="shared" si="0"/>
        <v>0</v>
      </c>
      <c r="F58" s="8"/>
    </row>
    <row r="59" spans="1:6" ht="15" hidden="1">
      <c r="A59" s="13">
        <v>54</v>
      </c>
      <c r="B59" s="1"/>
      <c r="C59" s="68"/>
      <c r="D59" s="88">
        <f>SUMIF(Регистрация!$F$4:$F$103,Взнос!$C59,Регистрация!$Q$4:$Q$103)</f>
        <v>0</v>
      </c>
      <c r="E59" s="8">
        <f t="shared" si="0"/>
        <v>0</v>
      </c>
      <c r="F59" s="8"/>
    </row>
    <row r="60" spans="1:6" ht="15" hidden="1">
      <c r="A60" s="18">
        <v>55</v>
      </c>
      <c r="B60" s="1"/>
      <c r="C60" s="68"/>
      <c r="D60" s="88">
        <f>SUMIF(Регистрация!$F$4:$F$103,Взнос!$C60,Регистрация!$Q$4:$Q$103)</f>
        <v>0</v>
      </c>
      <c r="E60" s="8">
        <f t="shared" si="0"/>
        <v>0</v>
      </c>
      <c r="F60" s="8"/>
    </row>
    <row r="61" spans="1:6" ht="15" hidden="1">
      <c r="A61" s="13">
        <v>56</v>
      </c>
      <c r="B61" s="1"/>
      <c r="C61" s="68"/>
      <c r="D61" s="88">
        <f>SUMIF(Регистрация!$F$4:$F$103,Взнос!$C61,Регистрация!$Q$4:$Q$103)</f>
        <v>0</v>
      </c>
      <c r="E61" s="8">
        <f t="shared" si="0"/>
        <v>0</v>
      </c>
      <c r="F61" s="8"/>
    </row>
    <row r="62" spans="1:6" ht="15" hidden="1">
      <c r="A62" s="18">
        <v>57</v>
      </c>
      <c r="B62" s="1"/>
      <c r="C62" s="68"/>
      <c r="D62" s="88">
        <f>SUMIF(Регистрация!$F$4:$F$103,Взнос!$C62,Регистрация!$Q$4:$Q$103)</f>
        <v>0</v>
      </c>
      <c r="E62" s="8">
        <f t="shared" si="0"/>
        <v>0</v>
      </c>
      <c r="F62" s="8"/>
    </row>
    <row r="63" spans="1:6" ht="15" hidden="1">
      <c r="A63" s="13">
        <v>58</v>
      </c>
      <c r="B63" s="1"/>
      <c r="C63" s="68"/>
      <c r="D63" s="88">
        <f>SUMIF(Регистрация!$F$4:$F$103,Взнос!$C63,Регистрация!$Q$4:$Q$103)</f>
        <v>0</v>
      </c>
      <c r="E63" s="8">
        <f t="shared" si="0"/>
        <v>0</v>
      </c>
      <c r="F63" s="8"/>
    </row>
    <row r="64" spans="1:6" ht="15" hidden="1">
      <c r="A64" s="18">
        <v>59</v>
      </c>
      <c r="B64" s="1"/>
      <c r="C64" s="68"/>
      <c r="D64" s="88">
        <f>SUMIF(Регистрация!$F$4:$F$103,Взнос!$C64,Регистрация!$Q$4:$Q$103)</f>
        <v>0</v>
      </c>
      <c r="E64" s="8">
        <f t="shared" si="0"/>
        <v>0</v>
      </c>
      <c r="F64" s="8"/>
    </row>
    <row r="65" spans="1:6" ht="15" hidden="1">
      <c r="A65" s="13">
        <v>60</v>
      </c>
      <c r="B65" s="1"/>
      <c r="C65" s="68"/>
      <c r="D65" s="88">
        <f>SUMIF(Регистрация!$F$4:$F$103,Взнос!$C65,Регистрация!$Q$4:$Q$103)</f>
        <v>0</v>
      </c>
      <c r="E65" s="8">
        <f t="shared" si="0"/>
        <v>0</v>
      </c>
      <c r="F65" s="8"/>
    </row>
    <row r="66" spans="1:6" ht="15" hidden="1">
      <c r="A66" s="18">
        <v>61</v>
      </c>
      <c r="B66" s="1"/>
      <c r="C66" s="68"/>
      <c r="D66" s="88">
        <f>SUMIF(Регистрация!$F$4:$F$103,Взнос!$C66,Регистрация!$Q$4:$Q$103)</f>
        <v>0</v>
      </c>
      <c r="E66" s="8">
        <f t="shared" si="0"/>
        <v>0</v>
      </c>
      <c r="F66" s="8"/>
    </row>
    <row r="67" spans="1:6" ht="15" hidden="1">
      <c r="A67" s="13">
        <v>62</v>
      </c>
      <c r="B67" s="1"/>
      <c r="C67" s="68"/>
      <c r="D67" s="88">
        <f>SUMIF(Регистрация!$F$4:$F$103,Взнос!$C67,Регистрация!$Q$4:$Q$103)</f>
        <v>0</v>
      </c>
      <c r="E67" s="8">
        <f t="shared" si="0"/>
        <v>0</v>
      </c>
      <c r="F67" s="8"/>
    </row>
    <row r="68" spans="1:6" ht="15" hidden="1">
      <c r="A68" s="18">
        <v>63</v>
      </c>
      <c r="B68" s="1"/>
      <c r="C68" s="68"/>
      <c r="D68" s="88">
        <f>SUMIF(Регистрация!$F$4:$F$103,Взнос!$C68,Регистрация!$Q$4:$Q$103)</f>
        <v>0</v>
      </c>
      <c r="E68" s="8">
        <f t="shared" si="0"/>
        <v>0</v>
      </c>
      <c r="F68" s="8"/>
    </row>
    <row r="69" spans="1:6" ht="15" hidden="1">
      <c r="A69" s="13">
        <v>64</v>
      </c>
      <c r="B69" s="1"/>
      <c r="C69" s="68"/>
      <c r="D69" s="88">
        <f>SUMIF(Регистрация!$F$4:$F$103,Взнос!$C69,Регистрация!$Q$4:$Q$103)</f>
        <v>0</v>
      </c>
      <c r="E69" s="8">
        <f t="shared" si="0"/>
        <v>0</v>
      </c>
      <c r="F69" s="8"/>
    </row>
    <row r="70" spans="1:6" ht="15" hidden="1">
      <c r="A70" s="18">
        <v>65</v>
      </c>
      <c r="B70" s="1"/>
      <c r="C70" s="68"/>
      <c r="D70" s="88">
        <f>SUMIF(Регистрация!$F$4:$F$103,Взнос!$C70,Регистрация!$Q$4:$Q$103)</f>
        <v>0</v>
      </c>
      <c r="E70" s="8">
        <f t="shared" si="0"/>
        <v>0</v>
      </c>
      <c r="F70" s="8"/>
    </row>
    <row r="71" spans="1:6" ht="15" hidden="1">
      <c r="A71" s="13">
        <v>66</v>
      </c>
      <c r="B71" s="1"/>
      <c r="C71" s="68"/>
      <c r="D71" s="88">
        <f>SUMIF(Регистрация!$F$4:$F$103,Взнос!$C71,Регистрация!$Q$4:$Q$103)</f>
        <v>0</v>
      </c>
      <c r="E71" s="8">
        <f aca="true" t="shared" si="1" ref="E71:E105">SUM($D71*$D$3)</f>
        <v>0</v>
      </c>
      <c r="F71" s="8"/>
    </row>
    <row r="72" spans="1:6" ht="15" hidden="1">
      <c r="A72" s="18">
        <v>67</v>
      </c>
      <c r="B72" s="1"/>
      <c r="C72" s="68"/>
      <c r="D72" s="88">
        <f>SUMIF(Регистрация!$F$4:$F$103,Взнос!$C72,Регистрация!$Q$4:$Q$103)</f>
        <v>0</v>
      </c>
      <c r="E72" s="8">
        <f t="shared" si="1"/>
        <v>0</v>
      </c>
      <c r="F72" s="8"/>
    </row>
    <row r="73" spans="1:6" ht="15" hidden="1">
      <c r="A73" s="13">
        <v>68</v>
      </c>
      <c r="B73" s="1"/>
      <c r="C73" s="68"/>
      <c r="D73" s="88">
        <f>SUMIF(Регистрация!$F$4:$F$103,Взнос!$C73,Регистрация!$Q$4:$Q$103)</f>
        <v>0</v>
      </c>
      <c r="E73" s="8">
        <f t="shared" si="1"/>
        <v>0</v>
      </c>
      <c r="F73" s="8"/>
    </row>
    <row r="74" spans="1:6" ht="15" hidden="1">
      <c r="A74" s="18">
        <v>69</v>
      </c>
      <c r="B74" s="1"/>
      <c r="C74" s="68"/>
      <c r="D74" s="88">
        <f>SUMIF(Регистрация!$F$4:$F$103,Взнос!$C74,Регистрация!$Q$4:$Q$103)</f>
        <v>0</v>
      </c>
      <c r="E74" s="8">
        <f t="shared" si="1"/>
        <v>0</v>
      </c>
      <c r="F74" s="8"/>
    </row>
    <row r="75" spans="1:6" ht="15" hidden="1">
      <c r="A75" s="13">
        <v>70</v>
      </c>
      <c r="B75" s="1"/>
      <c r="C75" s="68"/>
      <c r="D75" s="88">
        <f>SUMIF(Регистрация!$F$4:$F$103,Взнос!$C75,Регистрация!$Q$4:$Q$103)</f>
        <v>0</v>
      </c>
      <c r="E75" s="8">
        <f t="shared" si="1"/>
        <v>0</v>
      </c>
      <c r="F75" s="8"/>
    </row>
    <row r="76" spans="1:6" ht="15" hidden="1">
      <c r="A76" s="18">
        <v>71</v>
      </c>
      <c r="B76" s="1"/>
      <c r="C76" s="68"/>
      <c r="D76" s="88">
        <f>SUMIF(Регистрация!$F$4:$F$103,Взнос!$C76,Регистрация!$Q$4:$Q$103)</f>
        <v>0</v>
      </c>
      <c r="E76" s="8">
        <f t="shared" si="1"/>
        <v>0</v>
      </c>
      <c r="F76" s="8"/>
    </row>
    <row r="77" spans="1:6" ht="15" hidden="1">
      <c r="A77" s="13">
        <v>72</v>
      </c>
      <c r="B77" s="1"/>
      <c r="C77" s="68"/>
      <c r="D77" s="88">
        <f>SUMIF(Регистрация!$F$4:$F$103,Взнос!$C77,Регистрация!$Q$4:$Q$103)</f>
        <v>0</v>
      </c>
      <c r="E77" s="8">
        <f t="shared" si="1"/>
        <v>0</v>
      </c>
      <c r="F77" s="8"/>
    </row>
    <row r="78" spans="1:6" ht="15" hidden="1">
      <c r="A78" s="18">
        <v>73</v>
      </c>
      <c r="B78" s="1"/>
      <c r="C78" s="68"/>
      <c r="D78" s="88">
        <f>SUMIF(Регистрация!$F$4:$F$103,Взнос!$C78,Регистрация!$Q$4:$Q$103)</f>
        <v>0</v>
      </c>
      <c r="E78" s="8">
        <f t="shared" si="1"/>
        <v>0</v>
      </c>
      <c r="F78" s="8"/>
    </row>
    <row r="79" spans="1:6" ht="15" hidden="1">
      <c r="A79" s="13">
        <v>74</v>
      </c>
      <c r="B79" s="1"/>
      <c r="C79" s="68"/>
      <c r="D79" s="88">
        <f>SUMIF(Регистрация!$F$4:$F$103,Взнос!$C79,Регистрация!$Q$4:$Q$103)</f>
        <v>0</v>
      </c>
      <c r="E79" s="8">
        <f t="shared" si="1"/>
        <v>0</v>
      </c>
      <c r="F79" s="8"/>
    </row>
    <row r="80" spans="1:6" ht="15" hidden="1">
      <c r="A80" s="18">
        <v>75</v>
      </c>
      <c r="B80" s="1"/>
      <c r="C80" s="68"/>
      <c r="D80" s="88">
        <f>SUMIF(Регистрация!$F$4:$F$103,Взнос!$C80,Регистрация!$Q$4:$Q$103)</f>
        <v>0</v>
      </c>
      <c r="E80" s="8">
        <f t="shared" si="1"/>
        <v>0</v>
      </c>
      <c r="F80" s="8"/>
    </row>
    <row r="81" spans="1:6" ht="15" hidden="1">
      <c r="A81" s="13">
        <v>76</v>
      </c>
      <c r="B81" s="1"/>
      <c r="C81" s="68"/>
      <c r="D81" s="88">
        <f>SUMIF(Регистрация!$F$4:$F$103,Взнос!$C81,Регистрация!$Q$4:$Q$103)</f>
        <v>0</v>
      </c>
      <c r="E81" s="8">
        <f t="shared" si="1"/>
        <v>0</v>
      </c>
      <c r="F81" s="8"/>
    </row>
    <row r="82" spans="1:6" ht="15" hidden="1">
      <c r="A82" s="18">
        <v>77</v>
      </c>
      <c r="B82" s="1"/>
      <c r="C82" s="68"/>
      <c r="D82" s="88">
        <f>SUMIF(Регистрация!$F$4:$F$103,Взнос!$C82,Регистрация!$Q$4:$Q$103)</f>
        <v>0</v>
      </c>
      <c r="E82" s="8">
        <f t="shared" si="1"/>
        <v>0</v>
      </c>
      <c r="F82" s="8"/>
    </row>
    <row r="83" spans="1:6" ht="15" hidden="1">
      <c r="A83" s="13">
        <v>78</v>
      </c>
      <c r="B83" s="1"/>
      <c r="C83" s="68"/>
      <c r="D83" s="88">
        <f>SUMIF(Регистрация!$F$4:$F$103,Взнос!$C83,Регистрация!$Q$4:$Q$103)</f>
        <v>0</v>
      </c>
      <c r="E83" s="8">
        <f t="shared" si="1"/>
        <v>0</v>
      </c>
      <c r="F83" s="8"/>
    </row>
    <row r="84" spans="1:6" ht="15" hidden="1">
      <c r="A84" s="18">
        <v>79</v>
      </c>
      <c r="B84" s="1"/>
      <c r="C84" s="68"/>
      <c r="D84" s="88">
        <f>SUMIF(Регистрация!$F$4:$F$103,Взнос!$C84,Регистрация!$Q$4:$Q$103)</f>
        <v>0</v>
      </c>
      <c r="E84" s="8">
        <f t="shared" si="1"/>
        <v>0</v>
      </c>
      <c r="F84" s="8"/>
    </row>
    <row r="85" spans="1:6" ht="15" hidden="1">
      <c r="A85" s="13">
        <v>80</v>
      </c>
      <c r="B85" s="1"/>
      <c r="C85" s="68"/>
      <c r="D85" s="88">
        <f>SUMIF(Регистрация!$F$4:$F$103,Взнос!$C85,Регистрация!$Q$4:$Q$103)</f>
        <v>0</v>
      </c>
      <c r="E85" s="8">
        <f t="shared" si="1"/>
        <v>0</v>
      </c>
      <c r="F85" s="8"/>
    </row>
    <row r="86" spans="1:6" ht="15" hidden="1">
      <c r="A86" s="18">
        <v>81</v>
      </c>
      <c r="B86" s="1"/>
      <c r="C86" s="68"/>
      <c r="D86" s="88">
        <f>SUMIF(Регистрация!$F$4:$F$103,Взнос!$C86,Регистрация!$Q$4:$Q$103)</f>
        <v>0</v>
      </c>
      <c r="E86" s="8">
        <f t="shared" si="1"/>
        <v>0</v>
      </c>
      <c r="F86" s="8"/>
    </row>
    <row r="87" spans="1:6" ht="15" hidden="1">
      <c r="A87" s="13">
        <v>82</v>
      </c>
      <c r="B87" s="1"/>
      <c r="C87" s="68"/>
      <c r="D87" s="88">
        <f>SUMIF(Регистрация!$F$4:$F$103,Взнос!$C87,Регистрация!$Q$4:$Q$103)</f>
        <v>0</v>
      </c>
      <c r="E87" s="8">
        <f t="shared" si="1"/>
        <v>0</v>
      </c>
      <c r="F87" s="8"/>
    </row>
    <row r="88" spans="1:6" ht="15" hidden="1">
      <c r="A88" s="18">
        <v>83</v>
      </c>
      <c r="B88" s="1"/>
      <c r="C88" s="68"/>
      <c r="D88" s="88">
        <f>SUMIF(Регистрация!$F$4:$F$103,Взнос!$C88,Регистрация!$Q$4:$Q$103)</f>
        <v>0</v>
      </c>
      <c r="E88" s="8">
        <f t="shared" si="1"/>
        <v>0</v>
      </c>
      <c r="F88" s="8"/>
    </row>
    <row r="89" spans="1:6" ht="15" hidden="1">
      <c r="A89" s="13">
        <v>84</v>
      </c>
      <c r="B89" s="1"/>
      <c r="C89" s="68"/>
      <c r="D89" s="88">
        <f>SUMIF(Регистрация!$F$4:$F$103,Взнос!$C89,Регистрация!$Q$4:$Q$103)</f>
        <v>0</v>
      </c>
      <c r="E89" s="8">
        <f t="shared" si="1"/>
        <v>0</v>
      </c>
      <c r="F89" s="8"/>
    </row>
    <row r="90" spans="1:6" ht="15" hidden="1">
      <c r="A90" s="18">
        <v>85</v>
      </c>
      <c r="B90" s="1"/>
      <c r="C90" s="68"/>
      <c r="D90" s="88">
        <f>SUMIF(Регистрация!$F$4:$F$103,Взнос!$C90,Регистрация!$Q$4:$Q$103)</f>
        <v>0</v>
      </c>
      <c r="E90" s="8">
        <f t="shared" si="1"/>
        <v>0</v>
      </c>
      <c r="F90" s="8"/>
    </row>
    <row r="91" spans="1:6" ht="15" hidden="1">
      <c r="A91" s="13">
        <v>86</v>
      </c>
      <c r="B91" s="1"/>
      <c r="C91" s="68"/>
      <c r="D91" s="88">
        <f>SUMIF(Регистрация!$F$4:$F$103,Взнос!$C91,Регистрация!$Q$4:$Q$103)</f>
        <v>0</v>
      </c>
      <c r="E91" s="8">
        <f t="shared" si="1"/>
        <v>0</v>
      </c>
      <c r="F91" s="8"/>
    </row>
    <row r="92" spans="1:6" ht="15" hidden="1">
      <c r="A92" s="18">
        <v>87</v>
      </c>
      <c r="B92" s="1"/>
      <c r="C92" s="68"/>
      <c r="D92" s="88">
        <f>SUMIF(Регистрация!$F$4:$F$103,Взнос!$C92,Регистрация!$Q$4:$Q$103)</f>
        <v>0</v>
      </c>
      <c r="E92" s="8">
        <f t="shared" si="1"/>
        <v>0</v>
      </c>
      <c r="F92" s="8"/>
    </row>
    <row r="93" spans="1:6" ht="15" hidden="1">
      <c r="A93" s="13">
        <v>88</v>
      </c>
      <c r="B93" s="1"/>
      <c r="C93" s="68"/>
      <c r="D93" s="88">
        <f>SUMIF(Регистрация!$F$4:$F$103,Взнос!$C93,Регистрация!$Q$4:$Q$103)</f>
        <v>0</v>
      </c>
      <c r="E93" s="8">
        <f t="shared" si="1"/>
        <v>0</v>
      </c>
      <c r="F93" s="8"/>
    </row>
    <row r="94" spans="1:6" ht="15" hidden="1">
      <c r="A94" s="18">
        <v>89</v>
      </c>
      <c r="B94" s="1"/>
      <c r="C94" s="68"/>
      <c r="D94" s="88">
        <f>SUMIF(Регистрация!$F$4:$F$103,Взнос!$C94,Регистрация!$Q$4:$Q$103)</f>
        <v>0</v>
      </c>
      <c r="E94" s="8">
        <f t="shared" si="1"/>
        <v>0</v>
      </c>
      <c r="F94" s="8"/>
    </row>
    <row r="95" spans="1:6" ht="15" hidden="1">
      <c r="A95" s="13">
        <v>90</v>
      </c>
      <c r="B95" s="1"/>
      <c r="C95" s="68"/>
      <c r="D95" s="88">
        <f>SUMIF(Регистрация!$F$4:$F$103,Взнос!$C95,Регистрация!$Q$4:$Q$103)</f>
        <v>0</v>
      </c>
      <c r="E95" s="8">
        <f t="shared" si="1"/>
        <v>0</v>
      </c>
      <c r="F95" s="8"/>
    </row>
    <row r="96" spans="1:6" ht="15" hidden="1">
      <c r="A96" s="18">
        <v>91</v>
      </c>
      <c r="B96" s="1"/>
      <c r="C96" s="68"/>
      <c r="D96" s="88">
        <f>SUMIF(Регистрация!$F$4:$F$103,Взнос!$C96,Регистрация!$Q$4:$Q$103)</f>
        <v>0</v>
      </c>
      <c r="E96" s="8">
        <f t="shared" si="1"/>
        <v>0</v>
      </c>
      <c r="F96" s="8"/>
    </row>
    <row r="97" spans="1:6" ht="15" hidden="1">
      <c r="A97" s="13">
        <v>92</v>
      </c>
      <c r="B97" s="1"/>
      <c r="C97" s="68"/>
      <c r="D97" s="88">
        <f>SUMIF(Регистрация!$F$4:$F$103,Взнос!$C97,Регистрация!$Q$4:$Q$103)</f>
        <v>0</v>
      </c>
      <c r="E97" s="8">
        <f t="shared" si="1"/>
        <v>0</v>
      </c>
      <c r="F97" s="8"/>
    </row>
    <row r="98" spans="1:6" ht="15" hidden="1">
      <c r="A98" s="18">
        <v>93</v>
      </c>
      <c r="B98" s="1"/>
      <c r="C98" s="68"/>
      <c r="D98" s="88">
        <f>SUMIF(Регистрация!$F$4:$F$103,Взнос!$C98,Регистрация!$Q$4:$Q$103)</f>
        <v>0</v>
      </c>
      <c r="E98" s="8">
        <f t="shared" si="1"/>
        <v>0</v>
      </c>
      <c r="F98" s="8"/>
    </row>
    <row r="99" spans="1:6" ht="15" hidden="1">
      <c r="A99" s="13">
        <v>94</v>
      </c>
      <c r="B99" s="1"/>
      <c r="C99" s="68"/>
      <c r="D99" s="88">
        <f>SUMIF(Регистрация!$F$4:$F$103,Взнос!$C99,Регистрация!$Q$4:$Q$103)</f>
        <v>0</v>
      </c>
      <c r="E99" s="8">
        <f t="shared" si="1"/>
        <v>0</v>
      </c>
      <c r="F99" s="8"/>
    </row>
    <row r="100" spans="1:6" ht="15" hidden="1">
      <c r="A100" s="18">
        <v>95</v>
      </c>
      <c r="B100" s="1"/>
      <c r="C100" s="68"/>
      <c r="D100" s="88">
        <f>SUMIF(Регистрация!$F$4:$F$103,Взнос!$C100,Регистрация!$Q$4:$Q$103)</f>
        <v>0</v>
      </c>
      <c r="E100" s="8">
        <f t="shared" si="1"/>
        <v>0</v>
      </c>
      <c r="F100" s="8"/>
    </row>
    <row r="101" spans="1:6" ht="15" hidden="1">
      <c r="A101" s="13">
        <v>96</v>
      </c>
      <c r="B101" s="1"/>
      <c r="C101" s="68"/>
      <c r="D101" s="88">
        <f>SUMIF(Регистрация!$F$4:$F$103,Взнос!$C101,Регистрация!$Q$4:$Q$103)</f>
        <v>0</v>
      </c>
      <c r="E101" s="8">
        <f t="shared" si="1"/>
        <v>0</v>
      </c>
      <c r="F101" s="8"/>
    </row>
    <row r="102" spans="1:6" ht="15" hidden="1">
      <c r="A102" s="18">
        <v>97</v>
      </c>
      <c r="B102" s="1"/>
      <c r="C102" s="68"/>
      <c r="D102" s="88">
        <f>SUMIF(Регистрация!$F$4:$F$103,Взнос!$C102,Регистрация!$Q$4:$Q$103)</f>
        <v>0</v>
      </c>
      <c r="E102" s="8">
        <f t="shared" si="1"/>
        <v>0</v>
      </c>
      <c r="F102" s="8"/>
    </row>
    <row r="103" spans="1:6" ht="15" hidden="1">
      <c r="A103" s="13">
        <v>98</v>
      </c>
      <c r="B103" s="1"/>
      <c r="C103" s="68"/>
      <c r="D103" s="88">
        <f>SUMIF(Регистрация!$F$4:$F$103,Взнос!$C103,Регистрация!$Q$4:$Q$103)</f>
        <v>0</v>
      </c>
      <c r="E103" s="8">
        <f t="shared" si="1"/>
        <v>0</v>
      </c>
      <c r="F103" s="8"/>
    </row>
    <row r="104" spans="1:6" ht="15" hidden="1">
      <c r="A104" s="18">
        <v>99</v>
      </c>
      <c r="B104" s="1"/>
      <c r="C104" s="68"/>
      <c r="D104" s="88">
        <f>SUMIF(Регистрация!$F$4:$F$103,Взнос!$C104,Регистрация!$Q$4:$Q$103)</f>
        <v>0</v>
      </c>
      <c r="E104" s="8">
        <f t="shared" si="1"/>
        <v>0</v>
      </c>
      <c r="F104" s="8"/>
    </row>
    <row r="105" spans="1:6" ht="15.75" hidden="1" thickBot="1">
      <c r="A105" s="14">
        <v>100</v>
      </c>
      <c r="B105" s="15"/>
      <c r="C105" s="30"/>
      <c r="D105" s="88">
        <f>SUMIF(Регистрация!$F$4:$F$103,Взнос!$C105,Регистрация!$Q$4:$Q$103)</f>
        <v>0</v>
      </c>
      <c r="E105" s="8">
        <f t="shared" si="1"/>
        <v>0</v>
      </c>
      <c r="F105" s="15"/>
    </row>
  </sheetData>
  <sheetProtection/>
  <mergeCells count="3"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Zeros="0" zoomScale="110" zoomScaleNormal="110" zoomScalePageLayoutView="0" workbookViewId="0" topLeftCell="A1">
      <selection activeCell="B112" sqref="B112:L118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14" width="6.28125" style="2" customWidth="1"/>
    <col min="15" max="15" width="7.8515625" style="2" customWidth="1"/>
    <col min="16" max="16" width="6.7109375" style="2" customWidth="1"/>
    <col min="17" max="18" width="0" style="0" hidden="1" customWidth="1"/>
  </cols>
  <sheetData>
    <row r="1" spans="2:8" ht="18.75">
      <c r="B1" s="26" t="s">
        <v>30</v>
      </c>
      <c r="H1" s="27" t="s">
        <v>33</v>
      </c>
    </row>
    <row r="2" ht="18.75">
      <c r="H2" s="27" t="s">
        <v>69</v>
      </c>
    </row>
    <row r="3" spans="2:8" ht="18.75">
      <c r="B3" s="2" t="s">
        <v>31</v>
      </c>
      <c r="H3" s="27" t="s">
        <v>82</v>
      </c>
    </row>
    <row r="4" spans="2:14" ht="18.75">
      <c r="B4" s="2" t="s">
        <v>155</v>
      </c>
      <c r="N4" s="27"/>
    </row>
    <row r="5" spans="8:10" ht="15.75">
      <c r="H5" s="76" t="s">
        <v>70</v>
      </c>
      <c r="I5" s="77" t="str">
        <f>Регистрация!$B$3</f>
        <v>1-10</v>
      </c>
      <c r="J5" s="78" t="s">
        <v>83</v>
      </c>
    </row>
    <row r="6" spans="2:13" ht="15.75" thickBot="1">
      <c r="B6" s="28">
        <f>Регистрация!$N$1</f>
        <v>43905</v>
      </c>
      <c r="E6" s="69"/>
      <c r="L6" s="69"/>
      <c r="M6" s="4"/>
    </row>
    <row r="7" spans="1:16" ht="15">
      <c r="A7" s="117" t="s">
        <v>14</v>
      </c>
      <c r="B7" s="98" t="s">
        <v>15</v>
      </c>
      <c r="C7" s="98" t="s">
        <v>16</v>
      </c>
      <c r="D7" s="96" t="s">
        <v>10</v>
      </c>
      <c r="E7" s="98" t="s">
        <v>9</v>
      </c>
      <c r="F7" s="96" t="s">
        <v>17</v>
      </c>
      <c r="G7" s="107" t="s">
        <v>18</v>
      </c>
      <c r="H7" s="110" t="s">
        <v>19</v>
      </c>
      <c r="I7" s="104"/>
      <c r="J7" s="104"/>
      <c r="K7" s="104"/>
      <c r="L7" s="104"/>
      <c r="M7" s="104"/>
      <c r="N7" s="104"/>
      <c r="O7" s="94" t="s">
        <v>58</v>
      </c>
      <c r="P7" s="94" t="s">
        <v>27</v>
      </c>
    </row>
    <row r="8" spans="1:16" ht="15">
      <c r="A8" s="118"/>
      <c r="B8" s="120"/>
      <c r="C8" s="120"/>
      <c r="D8" s="121"/>
      <c r="E8" s="120"/>
      <c r="F8" s="121"/>
      <c r="G8" s="108"/>
      <c r="H8" s="111" t="s">
        <v>68</v>
      </c>
      <c r="I8" s="112"/>
      <c r="J8" s="112"/>
      <c r="K8" s="112"/>
      <c r="L8" s="112"/>
      <c r="M8" s="112"/>
      <c r="N8" s="113"/>
      <c r="O8" s="106"/>
      <c r="P8" s="106"/>
    </row>
    <row r="9" spans="1:16" ht="15">
      <c r="A9" s="118"/>
      <c r="B9" s="120"/>
      <c r="C9" s="120"/>
      <c r="D9" s="121"/>
      <c r="E9" s="120"/>
      <c r="F9" s="121"/>
      <c r="G9" s="108"/>
      <c r="H9" s="114"/>
      <c r="I9" s="115"/>
      <c r="J9" s="115"/>
      <c r="K9" s="115"/>
      <c r="L9" s="115"/>
      <c r="M9" s="115"/>
      <c r="N9" s="116"/>
      <c r="O9" s="106"/>
      <c r="P9" s="106"/>
    </row>
    <row r="10" spans="1:16" ht="15.75" thickBot="1">
      <c r="A10" s="119"/>
      <c r="B10" s="99"/>
      <c r="C10" s="99"/>
      <c r="D10" s="97"/>
      <c r="E10" s="99"/>
      <c r="F10" s="97"/>
      <c r="G10" s="109"/>
      <c r="H10" s="14">
        <v>1</v>
      </c>
      <c r="I10" s="15">
        <v>2</v>
      </c>
      <c r="J10" s="15">
        <v>3</v>
      </c>
      <c r="K10" s="15">
        <v>4</v>
      </c>
      <c r="L10" s="15">
        <v>5</v>
      </c>
      <c r="M10" s="15">
        <v>6</v>
      </c>
      <c r="N10" s="50">
        <v>7</v>
      </c>
      <c r="O10" s="95"/>
      <c r="P10" s="95"/>
    </row>
    <row r="11" spans="1:17" ht="15">
      <c r="A11" s="18">
        <v>12</v>
      </c>
      <c r="B11" s="9" t="str">
        <f>IF(ISERROR(VLOOKUP(A11,Регистрация!$B$4:$N$103,4,FALSE))=TRUE," ",VLOOKUP(A11,Регистрация!$B$4:$N$103,4,FALSE))</f>
        <v>Разводов Михаил</v>
      </c>
      <c r="C11" s="9" t="str">
        <f>IF(ISERROR(VLOOKUP(B11,Регистрация!$E$4:$N$103,2,FALSE))=TRUE," ",VLOOKUP(B11,Регистрация!$E$4:$N$103,2,FALSE))</f>
        <v>Тверь ГДУ ДО ТОЦЮТ</v>
      </c>
      <c r="D11" s="8" t="str">
        <f>IF(ISERROR(VLOOKUP(B11,Регистрация!$E$4:$N$103,6,FALSE))=TRUE," ",IF(VLOOKUP(B11,Регистрация!$E$4:$N$103,6,FALSE)=0,"б/р",VLOOKUP(B11,Регистрация!$E$4:$N$103,6,FALSE)))</f>
        <v>б/р</v>
      </c>
      <c r="E11" s="9" t="str">
        <f>IF(ISERROR(VLOOKUP(B11,Регистрация!$E$4:$N$103,10,FALSE))=TRUE," ",VLOOKUP(B11,Регистрация!$E$4:$N$103,10,FALSE))</f>
        <v>Чистяков Д.Б.</v>
      </c>
      <c r="F11" s="8">
        <f>IF(ISERROR(VLOOKUP(B11,Регистрация!$E$4:$N$103,7,FALSE))=TRUE," ",VLOOKUP(B11,Регистрация!$E$4:$N$103,7,FALSE))</f>
        <v>0</v>
      </c>
      <c r="G11" s="19">
        <v>12</v>
      </c>
      <c r="H11" s="18">
        <v>25</v>
      </c>
      <c r="I11" s="8">
        <v>25</v>
      </c>
      <c r="J11" s="8">
        <v>23</v>
      </c>
      <c r="K11" s="8">
        <v>23</v>
      </c>
      <c r="L11" s="8">
        <v>15</v>
      </c>
      <c r="M11" s="8">
        <v>14</v>
      </c>
      <c r="N11" s="51">
        <v>19</v>
      </c>
      <c r="O11" s="20">
        <f>SUM(LARGE(H11:N11,1)+LARGE(H11:N11,2)+LARGE(H11:N11,3)+LARGE(H11:N11,4)+LARGE(H11:N11,5))</f>
        <v>115</v>
      </c>
      <c r="P11" s="20">
        <v>1</v>
      </c>
      <c r="Q11" t="e">
        <f>SUM(#REF!+#REF!+#REF!+#REF!+#REF!)</f>
        <v>#REF!</v>
      </c>
    </row>
    <row r="12" spans="1:17" ht="15">
      <c r="A12" s="13">
        <v>17</v>
      </c>
      <c r="B12" s="9" t="str">
        <f>IF(ISERROR(VLOOKUP(A12,Регистрация!$B$4:$N$103,4,FALSE))=TRUE," ",VLOOKUP(A12,Регистрация!$B$4:$N$103,4,FALSE))</f>
        <v>Иванов Иван</v>
      </c>
      <c r="C12" s="9" t="str">
        <f>IF(ISERROR(VLOOKUP(B12,Регистрация!$E$4:$N$103,2,FALSE))=TRUE," ",VLOOKUP(B12,Регистрация!$E$4:$N$103,2,FALSE))</f>
        <v>Осташков ДДТ</v>
      </c>
      <c r="D12" s="8" t="str">
        <f>IF(ISERROR(VLOOKUP(B12,Регистрация!$E$4:$N$103,6,FALSE))=TRUE," ",IF(VLOOKUP(B12,Регистрация!$E$4:$N$103,6,FALSE)=0,"б/р",VLOOKUP(B12,Регистрация!$E$4:$N$103,6,FALSE)))</f>
        <v>б/р</v>
      </c>
      <c r="E12" s="9" t="str">
        <f>IF(ISERROR(VLOOKUP(B12,Регистрация!$E$4:$N$103,10,FALSE))=TRUE," ",VLOOKUP(B12,Регистрация!$E$4:$N$103,10,FALSE))</f>
        <v>Тернов В.М.</v>
      </c>
      <c r="F12" s="8">
        <f>IF(ISERROR(VLOOKUP(B12,Регистрация!$E$4:$N$103,7,FALSE))=TRUE," ",VLOOKUP(B12,Регистрация!$E$4:$N$103,7,FALSE))</f>
        <v>0</v>
      </c>
      <c r="G12" s="19">
        <v>17</v>
      </c>
      <c r="H12" s="18">
        <v>8</v>
      </c>
      <c r="I12" s="8">
        <v>24</v>
      </c>
      <c r="J12" s="8">
        <v>19</v>
      </c>
      <c r="K12" s="8">
        <v>24</v>
      </c>
      <c r="L12" s="8">
        <v>12</v>
      </c>
      <c r="M12" s="8">
        <v>20</v>
      </c>
      <c r="N12" s="51">
        <v>26</v>
      </c>
      <c r="O12" s="20">
        <f>SUM(LARGE(H12:N12,1)+LARGE(H12:N12,2)+LARGE(H12:N12,3)+LARGE(H12:N12,4)+LARGE(H12:N12,5))</f>
        <v>113</v>
      </c>
      <c r="P12" s="16">
        <v>2</v>
      </c>
      <c r="Q12" t="e">
        <f>SUM(#REF!+#REF!+#REF!+#REF!+#REF!)</f>
        <v>#REF!</v>
      </c>
    </row>
    <row r="13" spans="1:17" ht="15">
      <c r="A13" s="18">
        <v>3</v>
      </c>
      <c r="B13" s="9" t="str">
        <f>IF(ISERROR(VLOOKUP(A13,Регистрация!$B$4:$N$103,4,FALSE))=TRUE," ",VLOOKUP(A13,Регистрация!$B$4:$N$103,4,FALSE))</f>
        <v>Артамонов Семён</v>
      </c>
      <c r="C13" s="9" t="str">
        <f>IF(ISERROR(VLOOKUP(B13,Регистрация!$E$4:$N$103,2,FALSE))=TRUE," ",VLOOKUP(B13,Регистрация!$E$4:$N$103,2,FALSE))</f>
        <v>Кимры ЦРТДиЮ им .Панкова</v>
      </c>
      <c r="D13" s="8" t="str">
        <f>IF(ISERROR(VLOOKUP(B13,Регистрация!$E$4:$N$103,6,FALSE))=TRUE," ",IF(VLOOKUP(B13,Регистрация!$E$4:$N$103,6,FALSE)=0,"б/р",VLOOKUP(B13,Регистрация!$E$4:$N$103,6,FALSE)))</f>
        <v>б/р</v>
      </c>
      <c r="E13" s="9" t="str">
        <f>IF(ISERROR(VLOOKUP(B13,Регистрация!$E$4:$N$103,10,FALSE))=TRUE," ",VLOOKUP(B13,Регистрация!$E$4:$N$103,10,FALSE))</f>
        <v>Скорлотов Е.Г.</v>
      </c>
      <c r="F13" s="8">
        <f>IF(ISERROR(VLOOKUP(B13,Регистрация!$E$4:$N$103,7,FALSE))=TRUE," ",VLOOKUP(B13,Регистрация!$E$4:$N$103,7,FALSE))</f>
        <v>0</v>
      </c>
      <c r="G13" s="19">
        <v>3</v>
      </c>
      <c r="H13" s="18">
        <v>16</v>
      </c>
      <c r="I13" s="8">
        <v>10</v>
      </c>
      <c r="J13" s="8">
        <v>19</v>
      </c>
      <c r="K13" s="8">
        <v>10</v>
      </c>
      <c r="L13" s="8">
        <v>16</v>
      </c>
      <c r="M13" s="8">
        <v>24</v>
      </c>
      <c r="N13" s="51">
        <v>13</v>
      </c>
      <c r="O13" s="20">
        <f>SUM(H13:N13)-MIN(H13:N13)</f>
        <v>98</v>
      </c>
      <c r="P13" s="16">
        <v>3</v>
      </c>
      <c r="Q13" t="e">
        <f>SUM(#REF!+#REF!+#REF!+#REF!+#REF!)</f>
        <v>#REF!</v>
      </c>
    </row>
    <row r="14" spans="1:17" ht="15">
      <c r="A14" s="13">
        <v>14</v>
      </c>
      <c r="B14" s="9" t="str">
        <f>IF(ISERROR(VLOOKUP(A14,Регистрация!$B$4:$N$103,4,FALSE))=TRUE," ",VLOOKUP(A14,Регистрация!$B$4:$N$103,4,FALSE))</f>
        <v>Курлышкин Егор</v>
      </c>
      <c r="C14" s="9" t="str">
        <f>IF(ISERROR(VLOOKUP(B14,Регистрация!$E$4:$N$103,2,FALSE))=TRUE," ",VLOOKUP(B14,Регистрация!$E$4:$N$103,2,FALSE))</f>
        <v>Тверь ГДУ ДО ТОЦЮТ</v>
      </c>
      <c r="D14" s="8" t="str">
        <f>IF(ISERROR(VLOOKUP(B14,Регистрация!$E$4:$N$103,6,FALSE))=TRUE," ",IF(VLOOKUP(B14,Регистрация!$E$4:$N$103,6,FALSE)=0,"б/р",VLOOKUP(B14,Регистрация!$E$4:$N$103,6,FALSE)))</f>
        <v>б/р</v>
      </c>
      <c r="E14" s="9" t="str">
        <f>IF(ISERROR(VLOOKUP(B14,Регистрация!$E$4:$N$103,10,FALSE))=TRUE," ",VLOOKUP(B14,Регистрация!$E$4:$N$103,10,FALSE))</f>
        <v>Чистяков Д.Б.</v>
      </c>
      <c r="F14" s="8">
        <f>IF(ISERROR(VLOOKUP(B14,Регистрация!$E$4:$N$103,7,FALSE))=TRUE," ",VLOOKUP(B14,Регистрация!$E$4:$N$103,7,FALSE))</f>
        <v>0</v>
      </c>
      <c r="G14" s="19">
        <v>14</v>
      </c>
      <c r="H14" s="18">
        <v>23</v>
      </c>
      <c r="I14" s="8">
        <v>0</v>
      </c>
      <c r="J14" s="8">
        <v>22</v>
      </c>
      <c r="K14" s="8">
        <v>9</v>
      </c>
      <c r="L14" s="8">
        <v>12</v>
      </c>
      <c r="M14" s="8">
        <v>13</v>
      </c>
      <c r="N14" s="51">
        <v>18</v>
      </c>
      <c r="O14" s="20">
        <f>SUM(H14:N14)-MIN(H14:N14)</f>
        <v>97</v>
      </c>
      <c r="P14" s="16">
        <v>4</v>
      </c>
      <c r="Q14" t="e">
        <f>SUM(#REF!+#REF!+#REF!+#REF!+#REF!)</f>
        <v>#REF!</v>
      </c>
    </row>
    <row r="15" spans="1:18" ht="15">
      <c r="A15" s="18">
        <v>4</v>
      </c>
      <c r="B15" s="9" t="str">
        <f>IF(ISERROR(VLOOKUP(A15,Регистрация!$B$4:$N$103,4,FALSE))=TRUE," ",VLOOKUP(A15,Регистрация!$B$4:$N$103,4,FALSE))</f>
        <v>Соловьёв Роман</v>
      </c>
      <c r="C15" s="9" t="str">
        <f>IF(ISERROR(VLOOKUP(B15,Регистрация!$E$4:$N$103,2,FALSE))=TRUE," ",VLOOKUP(B15,Регистрация!$E$4:$N$103,2,FALSE))</f>
        <v>Кимры ЦРТДиЮ им .Панкова</v>
      </c>
      <c r="D15" s="8" t="str">
        <f>IF(ISERROR(VLOOKUP(B15,Регистрация!$E$4:$N$103,6,FALSE))=TRUE," ",IF(VLOOKUP(B15,Регистрация!$E$4:$N$103,6,FALSE)=0,"б/р",VLOOKUP(B15,Регистрация!$E$4:$N$103,6,FALSE)))</f>
        <v>б/р</v>
      </c>
      <c r="E15" s="9" t="str">
        <f>IF(ISERROR(VLOOKUP(B15,Регистрация!$E$4:$N$103,10,FALSE))=TRUE," ",VLOOKUP(B15,Регистрация!$E$4:$N$103,10,FALSE))</f>
        <v>Скорлотов Е.Г.</v>
      </c>
      <c r="F15" s="8">
        <f>IF(ISERROR(VLOOKUP(B15,Регистрация!$E$4:$N$103,7,FALSE))=TRUE," ",VLOOKUP(B15,Регистрация!$E$4:$N$103,7,FALSE))</f>
        <v>0</v>
      </c>
      <c r="G15" s="19">
        <v>4</v>
      </c>
      <c r="H15" s="18">
        <v>9</v>
      </c>
      <c r="I15" s="8">
        <v>16</v>
      </c>
      <c r="J15" s="8">
        <v>13</v>
      </c>
      <c r="K15" s="8">
        <v>19</v>
      </c>
      <c r="L15" s="8">
        <v>0</v>
      </c>
      <c r="M15" s="8">
        <v>20</v>
      </c>
      <c r="N15" s="51">
        <v>18</v>
      </c>
      <c r="O15" s="20">
        <f aca="true" t="shared" si="0" ref="O15:O31">SUM(LARGE(H15:N15,1)+LARGE(H15:N15,2)+LARGE(H15:N15,3)+LARGE(H15:N15,4)+LARGE(H15:N15,5))</f>
        <v>86</v>
      </c>
      <c r="P15" s="16">
        <v>5</v>
      </c>
      <c r="Q15" t="e">
        <f>SUM(#REF!+#REF!+#REF!+#REF!+#REF!)</f>
        <v>#REF!</v>
      </c>
      <c r="R15">
        <v>3</v>
      </c>
    </row>
    <row r="16" spans="1:17" ht="15">
      <c r="A16" s="13">
        <v>13</v>
      </c>
      <c r="B16" s="9" t="str">
        <f>IF(ISERROR(VLOOKUP(A16,Регистрация!$B$4:$N$103,4,FALSE))=TRUE," ",VLOOKUP(A16,Регистрация!$B$4:$N$103,4,FALSE))</f>
        <v>Юдин Никита</v>
      </c>
      <c r="C16" s="9" t="str">
        <f>IF(ISERROR(VLOOKUP(B16,Регистрация!$E$4:$N$103,2,FALSE))=TRUE," ",VLOOKUP(B16,Регистрация!$E$4:$N$103,2,FALSE))</f>
        <v>Тверь ГДУ ДО ТОЦЮТ</v>
      </c>
      <c r="D16" s="8" t="str">
        <f>IF(ISERROR(VLOOKUP(B16,Регистрация!$E$4:$N$103,6,FALSE))=TRUE," ",IF(VLOOKUP(B16,Регистрация!$E$4:$N$103,6,FALSE)=0,"б/р",VLOOKUP(B16,Регистрация!$E$4:$N$103,6,FALSE)))</f>
        <v>б/р</v>
      </c>
      <c r="E16" s="9" t="str">
        <f>IF(ISERROR(VLOOKUP(B16,Регистрация!$E$4:$N$103,10,FALSE))=TRUE," ",VLOOKUP(B16,Регистрация!$E$4:$N$103,10,FALSE))</f>
        <v>Чистяков Д.Б.</v>
      </c>
      <c r="F16" s="8">
        <f>IF(ISERROR(VLOOKUP(B16,Регистрация!$E$4:$N$103,7,FALSE))=TRUE," ",VLOOKUP(B16,Регистрация!$E$4:$N$103,7,FALSE))</f>
        <v>0</v>
      </c>
      <c r="G16" s="19">
        <v>13</v>
      </c>
      <c r="H16" s="18">
        <v>16</v>
      </c>
      <c r="I16" s="8">
        <v>13</v>
      </c>
      <c r="J16" s="8">
        <v>16</v>
      </c>
      <c r="K16" s="8">
        <v>14</v>
      </c>
      <c r="L16" s="8">
        <v>17</v>
      </c>
      <c r="M16" s="8">
        <v>20</v>
      </c>
      <c r="N16" s="51"/>
      <c r="O16" s="20">
        <f t="shared" si="0"/>
        <v>83</v>
      </c>
      <c r="P16" s="16">
        <v>6</v>
      </c>
      <c r="Q16" t="e">
        <f>SUM(#REF!+#REF!+#REF!+#REF!+#REF!)</f>
        <v>#REF!</v>
      </c>
    </row>
    <row r="17" spans="1:18" ht="15">
      <c r="A17" s="18">
        <v>1</v>
      </c>
      <c r="B17" s="9" t="str">
        <f>IF(ISERROR(VLOOKUP(A17,Регистрация!$B$4:$N$103,4,FALSE))=TRUE," ",VLOOKUP(A17,Регистрация!$B$4:$N$103,4,FALSE))</f>
        <v>Егоров Борис</v>
      </c>
      <c r="C17" s="9" t="str">
        <f>IF(ISERROR(VLOOKUP(B17,Регистрация!$E$4:$N$103,2,FALSE))=TRUE," ",VLOOKUP(B17,Регистрация!$E$4:$N$103,2,FALSE))</f>
        <v>В.Волочёк ДДТ</v>
      </c>
      <c r="D17" s="8" t="str">
        <f>IF(ISERROR(VLOOKUP(B17,Регистрация!$E$4:$N$103,6,FALSE))=TRUE," ",IF(VLOOKUP(B17,Регистрация!$E$4:$N$103,6,FALSE)=0,"б/р",VLOOKUP(B17,Регистрация!$E$4:$N$103,6,FALSE)))</f>
        <v>б/р</v>
      </c>
      <c r="E17" s="9" t="str">
        <f>IF(ISERROR(VLOOKUP(B17,Регистрация!$E$4:$N$103,10,FALSE))=TRUE," ",VLOOKUP(B17,Регистрация!$E$4:$N$103,10,FALSE))</f>
        <v>Анисимов К.Ю</v>
      </c>
      <c r="F17" s="8">
        <f>IF(ISERROR(VLOOKUP(B17,Регистрация!$E$4:$N$103,7,FALSE))=TRUE," ",VLOOKUP(B17,Регистрация!$E$4:$N$103,7,FALSE))</f>
        <v>0</v>
      </c>
      <c r="G17" s="19">
        <v>1</v>
      </c>
      <c r="H17" s="18">
        <v>13</v>
      </c>
      <c r="I17" s="8">
        <v>14</v>
      </c>
      <c r="J17" s="8">
        <v>14</v>
      </c>
      <c r="K17" s="8">
        <v>0</v>
      </c>
      <c r="L17" s="8">
        <v>15</v>
      </c>
      <c r="M17" s="8">
        <v>20</v>
      </c>
      <c r="N17" s="51">
        <v>10</v>
      </c>
      <c r="O17" s="20">
        <f t="shared" si="0"/>
        <v>76</v>
      </c>
      <c r="P17" s="16">
        <v>7</v>
      </c>
      <c r="Q17" t="e">
        <f>SUM(#REF!+#REF!+#REF!+#REF!+#REF!)</f>
        <v>#REF!</v>
      </c>
      <c r="R17">
        <v>1</v>
      </c>
    </row>
    <row r="18" spans="1:17" ht="15">
      <c r="A18" s="13">
        <v>16</v>
      </c>
      <c r="B18" s="9" t="str">
        <f>IF(ISERROR(VLOOKUP(A18,Регистрация!$B$4:$N$103,4,FALSE))=TRUE," ",VLOOKUP(A18,Регистрация!$B$4:$N$103,4,FALSE))</f>
        <v>Журавлв Николай</v>
      </c>
      <c r="C18" s="9" t="str">
        <f>IF(ISERROR(VLOOKUP(B18,Регистрация!$E$4:$N$103,2,FALSE))=TRUE," ",VLOOKUP(B18,Регистрация!$E$4:$N$103,2,FALSE))</f>
        <v>Осташков ДДТ</v>
      </c>
      <c r="D18" s="8" t="str">
        <f>IF(ISERROR(VLOOKUP(B18,Регистрация!$E$4:$N$103,6,FALSE))=TRUE," ",IF(VLOOKUP(B18,Регистрация!$E$4:$N$103,6,FALSE)=0,"б/р",VLOOKUP(B18,Регистрация!$E$4:$N$103,6,FALSE)))</f>
        <v>б/р</v>
      </c>
      <c r="E18" s="9" t="str">
        <f>IF(ISERROR(VLOOKUP(B18,Регистрация!$E$4:$N$103,10,FALSE))=TRUE," ",VLOOKUP(B18,Регистрация!$E$4:$N$103,10,FALSE))</f>
        <v>Тернов В.М.</v>
      </c>
      <c r="F18" s="8">
        <f>IF(ISERROR(VLOOKUP(B18,Регистрация!$E$4:$N$103,7,FALSE))=TRUE," ",VLOOKUP(B18,Регистрация!$E$4:$N$103,7,FALSE))</f>
        <v>0</v>
      </c>
      <c r="G18" s="19">
        <v>16</v>
      </c>
      <c r="H18" s="18">
        <v>4</v>
      </c>
      <c r="I18" s="8">
        <v>9</v>
      </c>
      <c r="J18" s="8">
        <v>17</v>
      </c>
      <c r="K18" s="8">
        <v>13</v>
      </c>
      <c r="L18" s="8">
        <v>12</v>
      </c>
      <c r="M18" s="8">
        <v>14</v>
      </c>
      <c r="N18" s="51">
        <v>15</v>
      </c>
      <c r="O18" s="20">
        <f t="shared" si="0"/>
        <v>71</v>
      </c>
      <c r="P18" s="16">
        <v>8</v>
      </c>
      <c r="Q18" t="e">
        <f>SUM(#REF!+#REF!+#REF!+#REF!+#REF!)</f>
        <v>#REF!</v>
      </c>
    </row>
    <row r="19" spans="1:17" ht="15">
      <c r="A19" s="18">
        <v>20</v>
      </c>
      <c r="B19" s="9" t="str">
        <f>IF(ISERROR(VLOOKUP(A19,Регистрация!$B$4:$N$103,4,FALSE))=TRUE," ",VLOOKUP(A19,Регистрация!$B$4:$N$103,4,FALSE))</f>
        <v>Колобухин Кирилл</v>
      </c>
      <c r="C19" s="9" t="str">
        <f>IF(ISERROR(VLOOKUP(B19,Регистрация!$E$4:$N$103,2,FALSE))=TRUE," ",VLOOKUP(B19,Регистрация!$E$4:$N$103,2,FALSE))</f>
        <v>Осташков ДДТ</v>
      </c>
      <c r="D19" s="8" t="str">
        <f>IF(ISERROR(VLOOKUP(B19,Регистрация!$E$4:$N$103,6,FALSE))=TRUE," ",IF(VLOOKUP(B19,Регистрация!$E$4:$N$103,6,FALSE)=0,"б/р",VLOOKUP(B19,Регистрация!$E$4:$N$103,6,FALSE)))</f>
        <v>б/р</v>
      </c>
      <c r="E19" s="9" t="str">
        <f>IF(ISERROR(VLOOKUP(B19,Регистрация!$E$4:$N$103,10,FALSE))=TRUE," ",VLOOKUP(B19,Регистрация!$E$4:$N$103,10,FALSE))</f>
        <v>Тернов В.М.</v>
      </c>
      <c r="F19" s="8">
        <f>IF(ISERROR(VLOOKUP(B19,Регистрация!$E$4:$N$103,7,FALSE))=TRUE," ",VLOOKUP(B19,Регистрация!$E$4:$N$103,7,FALSE))</f>
        <v>0</v>
      </c>
      <c r="G19" s="19">
        <v>20</v>
      </c>
      <c r="H19" s="18">
        <v>13</v>
      </c>
      <c r="I19" s="8">
        <v>11</v>
      </c>
      <c r="J19" s="8">
        <v>13</v>
      </c>
      <c r="K19" s="8">
        <v>13</v>
      </c>
      <c r="L19" s="8">
        <v>13</v>
      </c>
      <c r="M19" s="8">
        <v>15</v>
      </c>
      <c r="N19" s="51">
        <v>0</v>
      </c>
      <c r="O19" s="20">
        <f t="shared" si="0"/>
        <v>67</v>
      </c>
      <c r="P19" s="16">
        <v>9</v>
      </c>
      <c r="Q19" t="e">
        <f>SUM(#REF!+#REF!+#REF!+#REF!+#REF!)</f>
        <v>#REF!</v>
      </c>
    </row>
    <row r="20" spans="1:17" ht="15">
      <c r="A20" s="13">
        <v>11</v>
      </c>
      <c r="B20" s="9" t="str">
        <f>IF(ISERROR(VLOOKUP(A20,Регистрация!$B$4:$N$103,4,FALSE))=TRUE," ",VLOOKUP(A20,Регистрация!$B$4:$N$103,4,FALSE))</f>
        <v>Гутеев Алексей</v>
      </c>
      <c r="C20" s="9" t="str">
        <f>IF(ISERROR(VLOOKUP(B20,Регистрация!$E$4:$N$103,2,FALSE))=TRUE," ",VLOOKUP(B20,Регистрация!$E$4:$N$103,2,FALSE))</f>
        <v>Тверь ГДУ ДО ТОЦЮТ</v>
      </c>
      <c r="D20" s="8" t="str">
        <f>IF(ISERROR(VLOOKUP(B20,Регистрация!$E$4:$N$103,6,FALSE))=TRUE," ",IF(VLOOKUP(B20,Регистрация!$E$4:$N$103,6,FALSE)=0,"б/р",VLOOKUP(B20,Регистрация!$E$4:$N$103,6,FALSE)))</f>
        <v>б/р</v>
      </c>
      <c r="E20" s="9" t="str">
        <f>IF(ISERROR(VLOOKUP(B20,Регистрация!$E$4:$N$103,10,FALSE))=TRUE," ",VLOOKUP(B20,Регистрация!$E$4:$N$103,10,FALSE))</f>
        <v>Чистяков Д.Б.</v>
      </c>
      <c r="F20" s="8">
        <f>IF(ISERROR(VLOOKUP(B20,Регистрация!$E$4:$N$103,7,FALSE))=TRUE," ",VLOOKUP(B20,Регистрация!$E$4:$N$103,7,FALSE))</f>
        <v>0</v>
      </c>
      <c r="G20" s="19">
        <v>11</v>
      </c>
      <c r="H20" s="18">
        <v>17</v>
      </c>
      <c r="I20" s="8">
        <v>6</v>
      </c>
      <c r="J20" s="8">
        <v>8</v>
      </c>
      <c r="K20" s="8">
        <v>11</v>
      </c>
      <c r="L20" s="8">
        <v>11</v>
      </c>
      <c r="M20" s="8">
        <v>13</v>
      </c>
      <c r="N20" s="51">
        <v>14</v>
      </c>
      <c r="O20" s="20">
        <f t="shared" si="0"/>
        <v>66</v>
      </c>
      <c r="P20" s="16">
        <v>10</v>
      </c>
      <c r="Q20" t="e">
        <f>SUM(#REF!+#REF!+#REF!+#REF!+#REF!)</f>
        <v>#REF!</v>
      </c>
    </row>
    <row r="21" spans="1:17" ht="15">
      <c r="A21" s="18">
        <v>21</v>
      </c>
      <c r="B21" s="9" t="str">
        <f>IF(ISERROR(VLOOKUP(A21,Регистрация!$B$4:$N$103,4,FALSE))=TRUE," ",VLOOKUP(A21,Регистрация!$B$4:$N$103,4,FALSE))</f>
        <v>Нилов Артём</v>
      </c>
      <c r="C21" s="9" t="str">
        <f>IF(ISERROR(VLOOKUP(B21,Регистрация!$E$4:$N$103,2,FALSE))=TRUE," ",VLOOKUP(B21,Регистрация!$E$4:$N$103,2,FALSE))</f>
        <v>Осташков ДДТ</v>
      </c>
      <c r="D21" s="8" t="str">
        <f>IF(ISERROR(VLOOKUP(B21,Регистрация!$E$4:$N$103,6,FALSE))=TRUE," ",IF(VLOOKUP(B21,Регистрация!$E$4:$N$103,6,FALSE)=0,"б/р",VLOOKUP(B21,Регистрация!$E$4:$N$103,6,FALSE)))</f>
        <v>б/р</v>
      </c>
      <c r="E21" s="9" t="str">
        <f>IF(ISERROR(VLOOKUP(B21,Регистрация!$E$4:$N$103,10,FALSE))=TRUE," ",VLOOKUP(B21,Регистрация!$E$4:$N$103,10,FALSE))</f>
        <v>Тернов В.М.</v>
      </c>
      <c r="F21" s="8">
        <f>IF(ISERROR(VLOOKUP(B21,Регистрация!$E$4:$N$103,7,FALSE))=TRUE," ",VLOOKUP(B21,Регистрация!$E$4:$N$103,7,FALSE))</f>
        <v>0</v>
      </c>
      <c r="G21" s="19">
        <v>21</v>
      </c>
      <c r="H21" s="18">
        <v>15</v>
      </c>
      <c r="I21" s="8">
        <v>12</v>
      </c>
      <c r="J21" s="8">
        <v>11</v>
      </c>
      <c r="K21" s="8">
        <v>11</v>
      </c>
      <c r="L21" s="8">
        <v>15</v>
      </c>
      <c r="M21" s="8">
        <v>0</v>
      </c>
      <c r="N21" s="51">
        <v>13</v>
      </c>
      <c r="O21" s="20">
        <f t="shared" si="0"/>
        <v>66</v>
      </c>
      <c r="P21" s="16">
        <v>11</v>
      </c>
      <c r="Q21" t="e">
        <f>SUM(#REF!+#REF!+#REF!+#REF!+#REF!)</f>
        <v>#REF!</v>
      </c>
    </row>
    <row r="22" spans="1:17" ht="15">
      <c r="A22" s="13">
        <v>15</v>
      </c>
      <c r="B22" s="9" t="str">
        <f>IF(ISERROR(VLOOKUP(A22,Регистрация!$B$4:$N$103,4,FALSE))=TRUE," ",VLOOKUP(A22,Регистрация!$B$4:$N$103,4,FALSE))</f>
        <v>Журавлёв Анатолий</v>
      </c>
      <c r="C22" s="9" t="str">
        <f>IF(ISERROR(VLOOKUP(B22,Регистрация!$E$4:$N$103,2,FALSE))=TRUE," ",VLOOKUP(B22,Регистрация!$E$4:$N$103,2,FALSE))</f>
        <v>Осташков ДДТ</v>
      </c>
      <c r="D22" s="8" t="str">
        <f>IF(ISERROR(VLOOKUP(B22,Регистрация!$E$4:$N$103,6,FALSE))=TRUE," ",IF(VLOOKUP(B22,Регистрация!$E$4:$N$103,6,FALSE)=0,"б/р",VLOOKUP(B22,Регистрация!$E$4:$N$103,6,FALSE)))</f>
        <v>б/р</v>
      </c>
      <c r="E22" s="9" t="str">
        <f>IF(ISERROR(VLOOKUP(B22,Регистрация!$E$4:$N$103,10,FALSE))=TRUE," ",VLOOKUP(B22,Регистрация!$E$4:$N$103,10,FALSE))</f>
        <v>Тернов В.М.</v>
      </c>
      <c r="F22" s="8">
        <f>IF(ISERROR(VLOOKUP(B22,Регистрация!$E$4:$N$103,7,FALSE))=TRUE," ",VLOOKUP(B22,Регистрация!$E$4:$N$103,7,FALSE))</f>
        <v>0</v>
      </c>
      <c r="G22" s="19">
        <v>15</v>
      </c>
      <c r="H22" s="18">
        <v>11</v>
      </c>
      <c r="I22" s="8">
        <v>11</v>
      </c>
      <c r="J22" s="8">
        <v>11</v>
      </c>
      <c r="K22" s="8">
        <v>7</v>
      </c>
      <c r="L22" s="8">
        <v>18</v>
      </c>
      <c r="M22" s="8">
        <v>12</v>
      </c>
      <c r="N22" s="51">
        <v>10</v>
      </c>
      <c r="O22" s="20">
        <f t="shared" si="0"/>
        <v>63</v>
      </c>
      <c r="P22" s="16">
        <v>12</v>
      </c>
      <c r="Q22" t="e">
        <f>SUM(#REF!+#REF!+#REF!+#REF!+#REF!)</f>
        <v>#REF!</v>
      </c>
    </row>
    <row r="23" spans="1:17" ht="15">
      <c r="A23" s="18">
        <v>8</v>
      </c>
      <c r="B23" s="9" t="str">
        <f>IF(ISERROR(VLOOKUP(A23,Регистрация!$B$4:$N$103,4,FALSE))=TRUE," ",VLOOKUP(A23,Регистрация!$B$4:$N$103,4,FALSE))</f>
        <v>Иванов Александр</v>
      </c>
      <c r="C23" s="9" t="str">
        <f>IF(ISERROR(VLOOKUP(B23,Регистрация!$E$4:$N$103,2,FALSE))=TRUE," ",VLOOKUP(B23,Регистрация!$E$4:$N$103,2,FALSE))</f>
        <v>Тверь ГДУ ДО ТОЦЮТ</v>
      </c>
      <c r="D23" s="8" t="str">
        <f>IF(ISERROR(VLOOKUP(B23,Регистрация!$E$4:$N$103,6,FALSE))=TRUE," ",IF(VLOOKUP(B23,Регистрация!$E$4:$N$103,6,FALSE)=0,"б/р",VLOOKUP(B23,Регистрация!$E$4:$N$103,6,FALSE)))</f>
        <v>б/р</v>
      </c>
      <c r="E23" s="9" t="str">
        <f>IF(ISERROR(VLOOKUP(B23,Регистрация!$E$4:$N$103,10,FALSE))=TRUE," ",VLOOKUP(B23,Регистрация!$E$4:$N$103,10,FALSE))</f>
        <v>Чистяков Д.Б.</v>
      </c>
      <c r="F23" s="8">
        <f>IF(ISERROR(VLOOKUP(B23,Регистрация!$E$4:$N$103,7,FALSE))=TRUE," ",VLOOKUP(B23,Регистрация!$E$4:$N$103,7,FALSE))</f>
        <v>0</v>
      </c>
      <c r="G23" s="19">
        <v>8</v>
      </c>
      <c r="H23" s="18">
        <v>10</v>
      </c>
      <c r="I23" s="8">
        <v>10</v>
      </c>
      <c r="J23" s="8">
        <v>9</v>
      </c>
      <c r="K23" s="8">
        <v>12</v>
      </c>
      <c r="L23" s="8">
        <v>12</v>
      </c>
      <c r="M23" s="8">
        <v>12</v>
      </c>
      <c r="N23" s="51">
        <v>16</v>
      </c>
      <c r="O23" s="20">
        <f t="shared" si="0"/>
        <v>62</v>
      </c>
      <c r="P23" s="16">
        <v>13</v>
      </c>
      <c r="Q23" t="e">
        <f>SUM(#REF!+#REF!+#REF!+#REF!+#REF!)</f>
        <v>#REF!</v>
      </c>
    </row>
    <row r="24" spans="1:17" ht="15">
      <c r="A24" s="13">
        <v>19</v>
      </c>
      <c r="B24" s="9" t="str">
        <f>IF(ISERROR(VLOOKUP(A24,Регистрация!$B$4:$N$103,4,FALSE))=TRUE," ",VLOOKUP(A24,Регистрация!$B$4:$N$103,4,FALSE))</f>
        <v>Горовцов Андрей</v>
      </c>
      <c r="C24" s="9" t="str">
        <f>IF(ISERROR(VLOOKUP(B24,Регистрация!$E$4:$N$103,2,FALSE))=TRUE," ",VLOOKUP(B24,Регистрация!$E$4:$N$103,2,FALSE))</f>
        <v>Осташков ДДТ</v>
      </c>
      <c r="D24" s="8" t="str">
        <f>IF(ISERROR(VLOOKUP(B24,Регистрация!$E$4:$N$103,6,FALSE))=TRUE," ",IF(VLOOKUP(B24,Регистрация!$E$4:$N$103,6,FALSE)=0,"б/р",VLOOKUP(B24,Регистрация!$E$4:$N$103,6,FALSE)))</f>
        <v>б/р</v>
      </c>
      <c r="E24" s="9" t="str">
        <f>IF(ISERROR(VLOOKUP(B24,Регистрация!$E$4:$N$103,10,FALSE))=TRUE," ",VLOOKUP(B24,Регистрация!$E$4:$N$103,10,FALSE))</f>
        <v>Тернов В.М.</v>
      </c>
      <c r="F24" s="8">
        <f>IF(ISERROR(VLOOKUP(B24,Регистрация!$E$4:$N$103,7,FALSE))=TRUE," ",VLOOKUP(B24,Регистрация!$E$4:$N$103,7,FALSE))</f>
        <v>0</v>
      </c>
      <c r="G24" s="19">
        <v>19</v>
      </c>
      <c r="H24" s="18">
        <v>13</v>
      </c>
      <c r="I24" s="8">
        <v>12</v>
      </c>
      <c r="J24" s="8">
        <v>12</v>
      </c>
      <c r="K24" s="8">
        <v>15</v>
      </c>
      <c r="L24" s="8">
        <v>1</v>
      </c>
      <c r="M24" s="8">
        <v>9</v>
      </c>
      <c r="N24" s="51">
        <v>8</v>
      </c>
      <c r="O24" s="20">
        <f t="shared" si="0"/>
        <v>61</v>
      </c>
      <c r="P24" s="16">
        <v>14</v>
      </c>
      <c r="Q24" t="e">
        <f>SUM(#REF!+#REF!+#REF!+#REF!+#REF!)</f>
        <v>#REF!</v>
      </c>
    </row>
    <row r="25" spans="1:17" ht="15">
      <c r="A25" s="18">
        <v>7</v>
      </c>
      <c r="B25" s="9" t="str">
        <f>IF(ISERROR(VLOOKUP(A25,Регистрация!$B$4:$N$103,4,FALSE))=TRUE," ",VLOOKUP(A25,Регистрация!$B$4:$N$103,4,FALSE))</f>
        <v>Поляков Никита</v>
      </c>
      <c r="C25" s="9" t="str">
        <f>IF(ISERROR(VLOOKUP(B25,Регистрация!$E$4:$N$103,2,FALSE))=TRUE," ",VLOOKUP(B25,Регистрация!$E$4:$N$103,2,FALSE))</f>
        <v>Ржев ДДТ</v>
      </c>
      <c r="D25" s="8" t="str">
        <f>IF(ISERROR(VLOOKUP(B25,Регистрация!$E$4:$N$103,6,FALSE))=TRUE," ",IF(VLOOKUP(B25,Регистрация!$E$4:$N$103,6,FALSE)=0,"б/р",VLOOKUP(B25,Регистрация!$E$4:$N$103,6,FALSE)))</f>
        <v>б/р</v>
      </c>
      <c r="E25" s="9" t="str">
        <f>IF(ISERROR(VLOOKUP(B25,Регистрация!$E$4:$N$103,10,FALSE))=TRUE," ",VLOOKUP(B25,Регистрация!$E$4:$N$103,10,FALSE))</f>
        <v>Веселков О.Е.</v>
      </c>
      <c r="F25" s="8">
        <f>IF(ISERROR(VLOOKUP(B25,Регистрация!$E$4:$N$103,7,FALSE))=TRUE," ",VLOOKUP(B25,Регистрация!$E$4:$N$103,7,FALSE))</f>
        <v>0</v>
      </c>
      <c r="G25" s="19">
        <v>7</v>
      </c>
      <c r="H25" s="18">
        <v>14</v>
      </c>
      <c r="I25" s="8">
        <v>11</v>
      </c>
      <c r="J25" s="8">
        <v>12</v>
      </c>
      <c r="K25" s="8">
        <v>8</v>
      </c>
      <c r="L25" s="8">
        <v>10</v>
      </c>
      <c r="M25" s="8">
        <v>10</v>
      </c>
      <c r="N25" s="51">
        <v>13</v>
      </c>
      <c r="O25" s="20">
        <f t="shared" si="0"/>
        <v>60</v>
      </c>
      <c r="P25" s="16">
        <v>15</v>
      </c>
      <c r="Q25" t="e">
        <f>SUM(#REF!+#REF!+#REF!+#REF!+#REF!)</f>
        <v>#REF!</v>
      </c>
    </row>
    <row r="26" spans="1:17" ht="15">
      <c r="A26" s="13">
        <v>9</v>
      </c>
      <c r="B26" s="9" t="str">
        <f>IF(ISERROR(VLOOKUP(A26,Регистрация!$B$4:$N$103,4,FALSE))=TRUE," ",VLOOKUP(A26,Регистрация!$B$4:$N$103,4,FALSE))</f>
        <v>Мухутдинов Михаил</v>
      </c>
      <c r="C26" s="9" t="str">
        <f>IF(ISERROR(VLOOKUP(B26,Регистрация!$E$4:$N$103,2,FALSE))=TRUE," ",VLOOKUP(B26,Регистрация!$E$4:$N$103,2,FALSE))</f>
        <v>Тверь ГДУ ДО ТОЦЮТ</v>
      </c>
      <c r="D26" s="8" t="str">
        <f>IF(ISERROR(VLOOKUP(B26,Регистрация!$E$4:$N$103,6,FALSE))=TRUE," ",IF(VLOOKUP(B26,Регистрация!$E$4:$N$103,6,FALSE)=0,"б/р",VLOOKUP(B26,Регистрация!$E$4:$N$103,6,FALSE)))</f>
        <v>б/р</v>
      </c>
      <c r="E26" s="9" t="str">
        <f>IF(ISERROR(VLOOKUP(B26,Регистрация!$E$4:$N$103,10,FALSE))=TRUE," ",VLOOKUP(B26,Регистрация!$E$4:$N$103,10,FALSE))</f>
        <v>Чистяков Д.Б.</v>
      </c>
      <c r="F26" s="8">
        <f>IF(ISERROR(VLOOKUP(B26,Регистрация!$E$4:$N$103,7,FALSE))=TRUE," ",VLOOKUP(B26,Регистрация!$E$4:$N$103,7,FALSE))</f>
        <v>0</v>
      </c>
      <c r="G26" s="19">
        <v>9</v>
      </c>
      <c r="H26" s="18">
        <v>9</v>
      </c>
      <c r="I26" s="8">
        <v>14</v>
      </c>
      <c r="J26" s="8">
        <v>10</v>
      </c>
      <c r="K26" s="8">
        <v>7</v>
      </c>
      <c r="L26" s="8">
        <v>13</v>
      </c>
      <c r="M26" s="8">
        <v>14</v>
      </c>
      <c r="N26" s="51">
        <v>1</v>
      </c>
      <c r="O26" s="20">
        <f t="shared" si="0"/>
        <v>60</v>
      </c>
      <c r="P26" s="16">
        <v>16</v>
      </c>
      <c r="Q26" t="e">
        <f>SUM(#REF!+#REF!+#REF!+#REF!+#REF!)</f>
        <v>#REF!</v>
      </c>
    </row>
    <row r="27" spans="1:17" ht="15">
      <c r="A27" s="18">
        <v>6</v>
      </c>
      <c r="B27" s="9" t="str">
        <f>IF(ISERROR(VLOOKUP(A27,Регистрация!$B$4:$N$103,4,FALSE))=TRUE," ",VLOOKUP(A27,Регистрация!$B$4:$N$103,4,FALSE))</f>
        <v>Лакин Лев</v>
      </c>
      <c r="C27" s="9" t="str">
        <f>IF(ISERROR(VLOOKUP(B27,Регистрация!$E$4:$N$103,2,FALSE))=TRUE," ",VLOOKUP(B27,Регистрация!$E$4:$N$103,2,FALSE))</f>
        <v>Кимры ЦРТДиЮ им .Панкова</v>
      </c>
      <c r="D27" s="8" t="str">
        <f>IF(ISERROR(VLOOKUP(B27,Регистрация!$E$4:$N$103,6,FALSE))=TRUE," ",IF(VLOOKUP(B27,Регистрация!$E$4:$N$103,6,FALSE)=0,"б/р",VLOOKUP(B27,Регистрация!$E$4:$N$103,6,FALSE)))</f>
        <v>б/р</v>
      </c>
      <c r="E27" s="9" t="str">
        <f>IF(ISERROR(VLOOKUP(B27,Регистрация!$E$4:$N$103,10,FALSE))=TRUE," ",VLOOKUP(B27,Регистрация!$E$4:$N$103,10,FALSE))</f>
        <v>Каштанов В.Н.</v>
      </c>
      <c r="F27" s="8">
        <f>IF(ISERROR(VLOOKUP(B27,Регистрация!$E$4:$N$103,7,FALSE))=TRUE," ",VLOOKUP(B27,Регистрация!$E$4:$N$103,7,FALSE))</f>
        <v>0</v>
      </c>
      <c r="G27" s="19">
        <v>6</v>
      </c>
      <c r="H27" s="18">
        <v>6</v>
      </c>
      <c r="I27" s="8">
        <v>9</v>
      </c>
      <c r="J27" s="8">
        <v>10</v>
      </c>
      <c r="K27" s="8">
        <v>11</v>
      </c>
      <c r="L27" s="8">
        <v>16</v>
      </c>
      <c r="M27" s="8">
        <v>12</v>
      </c>
      <c r="N27" s="51">
        <v>10</v>
      </c>
      <c r="O27" s="20">
        <f t="shared" si="0"/>
        <v>59</v>
      </c>
      <c r="P27" s="16">
        <v>17</v>
      </c>
      <c r="Q27" t="e">
        <f>SUM(#REF!+#REF!+#REF!+#REF!+#REF!)</f>
        <v>#REF!</v>
      </c>
    </row>
    <row r="28" spans="1:18" ht="15">
      <c r="A28" s="13">
        <v>2</v>
      </c>
      <c r="B28" s="9" t="str">
        <f>IF(ISERROR(VLOOKUP(A28,Регистрация!$B$4:$N$103,4,FALSE))=TRUE," ",VLOOKUP(A28,Регистрация!$B$4:$N$103,4,FALSE))</f>
        <v>Дарушин Савелий</v>
      </c>
      <c r="C28" s="9" t="str">
        <f>IF(ISERROR(VLOOKUP(B28,Регистрация!$E$4:$N$103,2,FALSE))=TRUE," ",VLOOKUP(B28,Регистрация!$E$4:$N$103,2,FALSE))</f>
        <v>В.Волочёк ДДТ</v>
      </c>
      <c r="D28" s="8" t="str">
        <f>IF(ISERROR(VLOOKUP(B28,Регистрация!$E$4:$N$103,6,FALSE))=TRUE," ",IF(VLOOKUP(B28,Регистрация!$E$4:$N$103,6,FALSE)=0,"б/р",VLOOKUP(B28,Регистрация!$E$4:$N$103,6,FALSE)))</f>
        <v>б/р</v>
      </c>
      <c r="E28" s="9" t="str">
        <f>IF(ISERROR(VLOOKUP(B28,Регистрация!$E$4:$N$103,10,FALSE))=TRUE," ",VLOOKUP(B28,Регистрация!$E$4:$N$103,10,FALSE))</f>
        <v>Вьюгин В.С.</v>
      </c>
      <c r="F28" s="8">
        <f>IF(ISERROR(VLOOKUP(B28,Регистрация!$E$4:$N$103,7,FALSE))=TRUE," ",VLOOKUP(B28,Регистрация!$E$4:$N$103,7,FALSE))</f>
        <v>0</v>
      </c>
      <c r="G28" s="19">
        <v>2</v>
      </c>
      <c r="H28" s="18">
        <v>12</v>
      </c>
      <c r="I28" s="8">
        <v>8</v>
      </c>
      <c r="J28" s="8">
        <v>12</v>
      </c>
      <c r="K28" s="8">
        <v>10</v>
      </c>
      <c r="L28" s="8">
        <v>9</v>
      </c>
      <c r="M28" s="8">
        <v>14</v>
      </c>
      <c r="N28" s="51">
        <v>10</v>
      </c>
      <c r="O28" s="20">
        <f t="shared" si="0"/>
        <v>58</v>
      </c>
      <c r="P28" s="16">
        <v>18</v>
      </c>
      <c r="Q28" t="e">
        <f>SUM(#REF!+#REF!+#REF!+#REF!+#REF!)</f>
        <v>#REF!</v>
      </c>
      <c r="R28">
        <v>2</v>
      </c>
    </row>
    <row r="29" spans="1:17" ht="15">
      <c r="A29" s="18">
        <v>18</v>
      </c>
      <c r="B29" s="9" t="str">
        <f>IF(ISERROR(VLOOKUP(A29,Регистрация!$B$4:$N$103,4,FALSE))=TRUE," ",VLOOKUP(A29,Регистрация!$B$4:$N$103,4,FALSE))</f>
        <v>Герасимов Никита</v>
      </c>
      <c r="C29" s="9" t="str">
        <f>IF(ISERROR(VLOOKUP(B29,Регистрация!$E$4:$N$103,2,FALSE))=TRUE," ",VLOOKUP(B29,Регистрация!$E$4:$N$103,2,FALSE))</f>
        <v>Осташков ДДТ</v>
      </c>
      <c r="D29" s="8" t="str">
        <f>IF(ISERROR(VLOOKUP(B29,Регистрация!$E$4:$N$103,6,FALSE))=TRUE," ",IF(VLOOKUP(B29,Регистрация!$E$4:$N$103,6,FALSE)=0,"б/р",VLOOKUP(B29,Регистрация!$E$4:$N$103,6,FALSE)))</f>
        <v>б/р</v>
      </c>
      <c r="E29" s="9" t="str">
        <f>IF(ISERROR(VLOOKUP(B29,Регистрация!$E$4:$N$103,10,FALSE))=TRUE," ",VLOOKUP(B29,Регистрация!$E$4:$N$103,10,FALSE))</f>
        <v>Тернов В.М.</v>
      </c>
      <c r="F29" s="8">
        <f>IF(ISERROR(VLOOKUP(B29,Регистрация!$E$4:$N$103,7,FALSE))=TRUE," ",VLOOKUP(B29,Регистрация!$E$4:$N$103,7,FALSE))</f>
        <v>0</v>
      </c>
      <c r="G29" s="19">
        <v>18</v>
      </c>
      <c r="H29" s="18">
        <v>11</v>
      </c>
      <c r="I29" s="8">
        <v>8</v>
      </c>
      <c r="J29" s="8">
        <v>12</v>
      </c>
      <c r="K29" s="8">
        <v>14</v>
      </c>
      <c r="L29" s="8">
        <v>8</v>
      </c>
      <c r="M29" s="8">
        <v>7</v>
      </c>
      <c r="N29" s="51">
        <v>9</v>
      </c>
      <c r="O29" s="20">
        <f t="shared" si="0"/>
        <v>54</v>
      </c>
      <c r="P29" s="16">
        <v>19</v>
      </c>
      <c r="Q29" t="e">
        <f>SUM(#REF!+#REF!+#REF!+#REF!+#REF!)</f>
        <v>#REF!</v>
      </c>
    </row>
    <row r="30" spans="1:17" ht="15">
      <c r="A30" s="13">
        <v>5</v>
      </c>
      <c r="B30" s="9" t="str">
        <f>IF(ISERROR(VLOOKUP(A30,Регистрация!$B$4:$N$103,4,FALSE))=TRUE," ",VLOOKUP(A30,Регистрация!$B$4:$N$103,4,FALSE))</f>
        <v>Петров Лев</v>
      </c>
      <c r="C30" s="9" t="str">
        <f>IF(ISERROR(VLOOKUP(B30,Регистрация!$E$4:$N$103,2,FALSE))=TRUE," ",VLOOKUP(B30,Регистрация!$E$4:$N$103,2,FALSE))</f>
        <v>Кимры ЦРТДиЮ им .Панкова</v>
      </c>
      <c r="D30" s="8" t="str">
        <f>IF(ISERROR(VLOOKUP(B30,Регистрация!$E$4:$N$103,6,FALSE))=TRUE," ",IF(VLOOKUP(B30,Регистрация!$E$4:$N$103,6,FALSE)=0,"б/р",VLOOKUP(B30,Регистрация!$E$4:$N$103,6,FALSE)))</f>
        <v>б/р</v>
      </c>
      <c r="E30" s="9" t="str">
        <f>IF(ISERROR(VLOOKUP(B30,Регистрация!$E$4:$N$103,10,FALSE))=TRUE," ",VLOOKUP(B30,Регистрация!$E$4:$N$103,10,FALSE))</f>
        <v>Каштанов В.Н.</v>
      </c>
      <c r="F30" s="8">
        <f>IF(ISERROR(VLOOKUP(B30,Регистрация!$E$4:$N$103,7,FALSE))=TRUE," ",VLOOKUP(B30,Регистрация!$E$4:$N$103,7,FALSE))</f>
        <v>0</v>
      </c>
      <c r="G30" s="19">
        <v>5</v>
      </c>
      <c r="H30" s="18">
        <v>0</v>
      </c>
      <c r="I30" s="8">
        <v>10</v>
      </c>
      <c r="J30" s="8">
        <v>10</v>
      </c>
      <c r="K30" s="8">
        <v>3</v>
      </c>
      <c r="L30" s="8">
        <v>18</v>
      </c>
      <c r="M30" s="8">
        <v>12</v>
      </c>
      <c r="N30" s="51">
        <v>0</v>
      </c>
      <c r="O30" s="20">
        <f t="shared" si="0"/>
        <v>53</v>
      </c>
      <c r="P30" s="16">
        <v>20</v>
      </c>
      <c r="Q30" t="e">
        <f>SUM(#REF!+#REF!+#REF!+#REF!+#REF!)</f>
        <v>#REF!</v>
      </c>
    </row>
    <row r="31" spans="1:17" ht="15">
      <c r="A31" s="18">
        <v>10</v>
      </c>
      <c r="B31" s="9" t="str">
        <f>IF(ISERROR(VLOOKUP(A31,Регистрация!$B$4:$N$103,4,FALSE))=TRUE," ",VLOOKUP(A31,Регистрация!$B$4:$N$103,4,FALSE))</f>
        <v>Никитин Денис</v>
      </c>
      <c r="C31" s="9" t="str">
        <f>IF(ISERROR(VLOOKUP(B31,Регистрация!$E$4:$N$103,2,FALSE))=TRUE," ",VLOOKUP(B31,Регистрация!$E$4:$N$103,2,FALSE))</f>
        <v>Тверь ГДУ ДО ТОЦЮТ</v>
      </c>
      <c r="D31" s="8" t="str">
        <f>IF(ISERROR(VLOOKUP(B31,Регистрация!$E$4:$N$103,6,FALSE))=TRUE," ",IF(VLOOKUP(B31,Регистрация!$E$4:$N$103,6,FALSE)=0,"б/р",VLOOKUP(B31,Регистрация!$E$4:$N$103,6,FALSE)))</f>
        <v>б/р</v>
      </c>
      <c r="E31" s="9" t="str">
        <f>IF(ISERROR(VLOOKUP(B31,Регистрация!$E$4:$N$103,10,FALSE))=TRUE," ",VLOOKUP(B31,Регистрация!$E$4:$N$103,10,FALSE))</f>
        <v>Чистяков Д.Б.</v>
      </c>
      <c r="F31" s="8">
        <f>IF(ISERROR(VLOOKUP(B31,Регистрация!$E$4:$N$103,7,FALSE))=TRUE," ",VLOOKUP(B31,Регистрация!$E$4:$N$103,7,FALSE))</f>
        <v>0</v>
      </c>
      <c r="G31" s="19">
        <v>10</v>
      </c>
      <c r="H31" s="18">
        <v>6</v>
      </c>
      <c r="I31" s="8">
        <v>0</v>
      </c>
      <c r="J31" s="8">
        <v>10</v>
      </c>
      <c r="K31" s="8">
        <v>8</v>
      </c>
      <c r="L31" s="8">
        <v>10</v>
      </c>
      <c r="M31" s="8">
        <v>9</v>
      </c>
      <c r="N31" s="51">
        <v>12</v>
      </c>
      <c r="O31" s="20">
        <f t="shared" si="0"/>
        <v>49</v>
      </c>
      <c r="P31" s="16">
        <v>21</v>
      </c>
      <c r="Q31" t="e">
        <f>SUM(#REF!+#REF!+#REF!+#REF!+#REF!)</f>
        <v>#REF!</v>
      </c>
    </row>
    <row r="32" spans="1:17" ht="15">
      <c r="A32" s="13">
        <v>22</v>
      </c>
      <c r="B32" s="9" t="str">
        <f>IF(ISERROR(VLOOKUP(A32,Регистрация!$B$4:$N$103,4,FALSE))=TRUE," ",VLOOKUP(A32,Регистрация!$B$4:$N$103,4,FALSE))</f>
        <v> </v>
      </c>
      <c r="C32" s="9" t="str">
        <f>IF(ISERROR(VLOOKUP(B32,Регистрация!$E$4:$N$103,2,FALSE))=TRUE," ",VLOOKUP(B32,Регистрация!$E$4:$N$103,2,FALSE))</f>
        <v> </v>
      </c>
      <c r="D32" s="8" t="str">
        <f>IF(ISERROR(VLOOKUP(B32,Регистрация!$E$4:$N$103,6,FALSE))=TRUE," ",IF(VLOOKUP(B32,Регистрация!$E$4:$N$103,6,FALSE)=0,"б/р",VLOOKUP(B32,Регистрация!$E$4:$N$103,6,FALSE)))</f>
        <v> </v>
      </c>
      <c r="E32" s="9" t="str">
        <f>IF(ISERROR(VLOOKUP(B32,Регистрация!$E$4:$N$103,10,FALSE))=TRUE," ",VLOOKUP(B32,Регистрация!$E$4:$N$103,10,FALSE))</f>
        <v> </v>
      </c>
      <c r="F32" s="8" t="str">
        <f>IF(ISERROR(VLOOKUP(B32,Регистрация!$E$4:$N$103,7,FALSE))=TRUE," ",VLOOKUP(B32,Регистрация!$E$4:$N$103,7,FALSE))</f>
        <v> </v>
      </c>
      <c r="G32" s="19"/>
      <c r="H32" s="18">
        <v>0</v>
      </c>
      <c r="I32" s="8">
        <v>0</v>
      </c>
      <c r="J32" s="8"/>
      <c r="K32" s="8"/>
      <c r="L32" s="8">
        <v>0</v>
      </c>
      <c r="M32" s="8">
        <v>0</v>
      </c>
      <c r="N32" s="51">
        <v>0</v>
      </c>
      <c r="O32" s="20">
        <f aca="true" t="shared" si="1" ref="O32:O75">SUM(LARGE(H32:N32,1)+LARGE(H32:N32,2)+LARGE(H32:N32,3)+LARGE(H32:N32,4)+LARGE(H32:N32,5))</f>
        <v>0</v>
      </c>
      <c r="P32" s="16"/>
      <c r="Q32" t="e">
        <f>SUM(#REF!+#REF!+#REF!+#REF!+#REF!)</f>
        <v>#REF!</v>
      </c>
    </row>
    <row r="33" spans="1:17" ht="15" customHeight="1">
      <c r="A33" s="18">
        <v>23</v>
      </c>
      <c r="B33" s="9" t="str">
        <f>IF(ISERROR(VLOOKUP(A33,Регистрация!$B$4:$N$103,4,FALSE))=TRUE," ",VLOOKUP(A33,Регистрация!$B$4:$N$103,4,FALSE))</f>
        <v> </v>
      </c>
      <c r="C33" s="9" t="str">
        <f>IF(ISERROR(VLOOKUP(B33,Регистрация!$E$4:$N$103,2,FALSE))=TRUE," ",VLOOKUP(B33,Регистрация!$E$4:$N$103,2,FALSE))</f>
        <v> </v>
      </c>
      <c r="D33" s="8" t="str">
        <f>IF(ISERROR(VLOOKUP(B33,Регистрация!$E$4:$N$103,6,FALSE))=TRUE," ",IF(VLOOKUP(B33,Регистрация!$E$4:$N$103,6,FALSE)=0,"б/р",VLOOKUP(B33,Регистрация!$E$4:$N$103,6,FALSE)))</f>
        <v> </v>
      </c>
      <c r="E33" s="9" t="str">
        <f>IF(ISERROR(VLOOKUP(B33,Регистрация!$E$4:$N$103,10,FALSE))=TRUE," ",VLOOKUP(B33,Регистрация!$E$4:$N$103,10,FALSE))</f>
        <v> </v>
      </c>
      <c r="F33" s="8" t="str">
        <f>IF(ISERROR(VLOOKUP(B33,Регистрация!$E$4:$N$103,7,FALSE))=TRUE," ",VLOOKUP(B33,Регистрация!$E$4:$N$103,7,FALSE))</f>
        <v> </v>
      </c>
      <c r="G33" s="19"/>
      <c r="H33" s="18">
        <v>0</v>
      </c>
      <c r="I33" s="8">
        <v>0</v>
      </c>
      <c r="J33" s="8"/>
      <c r="K33" s="8"/>
      <c r="L33" s="8">
        <v>0</v>
      </c>
      <c r="M33" s="8">
        <v>0</v>
      </c>
      <c r="N33" s="51">
        <v>0</v>
      </c>
      <c r="O33" s="20">
        <f t="shared" si="1"/>
        <v>0</v>
      </c>
      <c r="P33" s="16"/>
      <c r="Q33" t="e">
        <f>SUM(#REF!+#REF!+#REF!+#REF!+#REF!)</f>
        <v>#REF!</v>
      </c>
    </row>
    <row r="34" spans="1:17" ht="15" customHeight="1" hidden="1">
      <c r="A34" s="13">
        <v>24</v>
      </c>
      <c r="B34" s="9" t="str">
        <f>IF(ISERROR(VLOOKUP(A34,Регистрация!$B$4:$N$103,4,FALSE))=TRUE," ",VLOOKUP(A34,Регистрация!$B$4:$N$103,4,FALSE))</f>
        <v> </v>
      </c>
      <c r="C34" s="9" t="str">
        <f>IF(ISERROR(VLOOKUP(B34,Регистрация!$E$4:$N$103,2,FALSE))=TRUE," ",VLOOKUP(B34,Регистрация!$E$4:$N$103,2,FALSE))</f>
        <v> </v>
      </c>
      <c r="D34" s="8" t="str">
        <f>IF(ISERROR(VLOOKUP(B34,Регистрация!$E$4:$N$103,6,FALSE))=TRUE," ",IF(VLOOKUP(B34,Регистрация!$E$4:$N$103,6,FALSE)=0,"б/р",VLOOKUP(B34,Регистрация!$E$4:$N$103,6,FALSE)))</f>
        <v> </v>
      </c>
      <c r="E34" s="9" t="str">
        <f>IF(ISERROR(VLOOKUP(B34,Регистрация!$E$4:$N$103,10,FALSE))=TRUE," ",VLOOKUP(B34,Регистрация!$E$4:$N$103,10,FALSE))</f>
        <v> </v>
      </c>
      <c r="F34" s="8" t="str">
        <f>IF(ISERROR(VLOOKUP(B34,Регистрация!$E$4:$N$103,7,FALSE))=TRUE," ",VLOOKUP(B34,Регистрация!$E$4:$N$103,7,FALSE))</f>
        <v> </v>
      </c>
      <c r="G34" s="19"/>
      <c r="H34" s="18">
        <v>0</v>
      </c>
      <c r="I34" s="8">
        <v>0</v>
      </c>
      <c r="J34" s="8"/>
      <c r="K34" s="8"/>
      <c r="L34" s="8">
        <v>0</v>
      </c>
      <c r="M34" s="8">
        <v>0</v>
      </c>
      <c r="N34" s="51">
        <v>0</v>
      </c>
      <c r="O34" s="20">
        <f t="shared" si="1"/>
        <v>0</v>
      </c>
      <c r="P34" s="16"/>
      <c r="Q34" t="e">
        <f>SUM(#REF!+#REF!+#REF!+#REF!+#REF!)</f>
        <v>#REF!</v>
      </c>
    </row>
    <row r="35" spans="1:17" ht="15" customHeight="1" hidden="1">
      <c r="A35" s="18">
        <v>25</v>
      </c>
      <c r="B35" s="9" t="str">
        <f>IF(ISERROR(VLOOKUP(A35,Регистрация!$B$4:$N$103,4,FALSE))=TRUE," ",VLOOKUP(A35,Регистрация!$B$4:$N$103,4,FALSE))</f>
        <v> </v>
      </c>
      <c r="C35" s="9" t="str">
        <f>IF(ISERROR(VLOOKUP(B35,Регистрация!$E$4:$N$103,2,FALSE))=TRUE," ",VLOOKUP(B35,Регистрация!$E$4:$N$103,2,FALSE))</f>
        <v> </v>
      </c>
      <c r="D35" s="8" t="str">
        <f>IF(ISERROR(VLOOKUP(B35,Регистрация!$E$4:$N$103,6,FALSE))=TRUE," ",IF(VLOOKUP(B35,Регистрация!$E$4:$N$103,6,FALSE)=0,"б/р",VLOOKUP(B35,Регистрация!$E$4:$N$103,6,FALSE)))</f>
        <v> </v>
      </c>
      <c r="E35" s="9" t="str">
        <f>IF(ISERROR(VLOOKUP(B35,Регистрация!$E$4:$N$103,10,FALSE))=TRUE," ",VLOOKUP(B35,Регистрация!$E$4:$N$103,10,FALSE))</f>
        <v> </v>
      </c>
      <c r="F35" s="8" t="str">
        <f>IF(ISERROR(VLOOKUP(B35,Регистрация!$E$4:$N$103,7,FALSE))=TRUE," ",VLOOKUP(B35,Регистрация!$E$4:$N$103,7,FALSE))</f>
        <v> </v>
      </c>
      <c r="G35" s="19"/>
      <c r="H35" s="18">
        <v>0</v>
      </c>
      <c r="I35" s="8">
        <v>0</v>
      </c>
      <c r="J35" s="8"/>
      <c r="K35" s="8"/>
      <c r="L35" s="8">
        <v>0</v>
      </c>
      <c r="M35" s="8">
        <v>0</v>
      </c>
      <c r="N35" s="51">
        <v>0</v>
      </c>
      <c r="O35" s="20">
        <f t="shared" si="1"/>
        <v>0</v>
      </c>
      <c r="P35" s="16"/>
      <c r="Q35" t="e">
        <f>SUM(#REF!+#REF!+#REF!+#REF!+#REF!)</f>
        <v>#REF!</v>
      </c>
    </row>
    <row r="36" spans="1:17" ht="15" customHeight="1" hidden="1">
      <c r="A36" s="13">
        <v>26</v>
      </c>
      <c r="B36" s="9" t="str">
        <f>IF(ISERROR(VLOOKUP(A36,Регистрация!$B$4:$N$103,4,FALSE))=TRUE," ",VLOOKUP(A36,Регистрация!$B$4:$N$103,4,FALSE))</f>
        <v> </v>
      </c>
      <c r="C36" s="9" t="str">
        <f>IF(ISERROR(VLOOKUP(B36,Регистрация!$E$4:$N$103,2,FALSE))=TRUE," ",VLOOKUP(B36,Регистрация!$E$4:$N$103,2,FALSE))</f>
        <v> </v>
      </c>
      <c r="D36" s="8" t="str">
        <f>IF(ISERROR(VLOOKUP(B36,Регистрация!$E$4:$N$103,6,FALSE))=TRUE," ",IF(VLOOKUP(B36,Регистрация!$E$4:$N$103,6,FALSE)=0,"б/р",VLOOKUP(B36,Регистрация!$E$4:$N$103,6,FALSE)))</f>
        <v> </v>
      </c>
      <c r="E36" s="9" t="str">
        <f>IF(ISERROR(VLOOKUP(B36,Регистрация!$E$4:$N$103,10,FALSE))=TRUE," ",VLOOKUP(B36,Регистрация!$E$4:$N$103,10,FALSE))</f>
        <v> </v>
      </c>
      <c r="F36" s="8" t="str">
        <f>IF(ISERROR(VLOOKUP(B36,Регистрация!$E$4:$N$103,7,FALSE))=TRUE," ",VLOOKUP(B36,Регистрация!$E$4:$N$103,7,FALSE))</f>
        <v> </v>
      </c>
      <c r="G36" s="19"/>
      <c r="H36" s="18">
        <v>0</v>
      </c>
      <c r="I36" s="8">
        <v>0</v>
      </c>
      <c r="J36" s="8"/>
      <c r="K36" s="8"/>
      <c r="L36" s="8">
        <v>0</v>
      </c>
      <c r="M36" s="8">
        <v>0</v>
      </c>
      <c r="N36" s="51">
        <v>0</v>
      </c>
      <c r="O36" s="20">
        <f t="shared" si="1"/>
        <v>0</v>
      </c>
      <c r="P36" s="16"/>
      <c r="Q36" t="e">
        <f>SUM(#REF!+#REF!+#REF!+#REF!+#REF!)</f>
        <v>#REF!</v>
      </c>
    </row>
    <row r="37" spans="1:17" ht="15" customHeight="1" hidden="1">
      <c r="A37" s="18">
        <v>27</v>
      </c>
      <c r="B37" s="9" t="str">
        <f>IF(ISERROR(VLOOKUP(A37,Регистрация!$B$4:$N$103,4,FALSE))=TRUE," ",VLOOKUP(A37,Регистрация!$B$4:$N$103,4,FALSE))</f>
        <v> </v>
      </c>
      <c r="C37" s="9" t="str">
        <f>IF(ISERROR(VLOOKUP(B37,Регистрация!$E$4:$N$103,2,FALSE))=TRUE," ",VLOOKUP(B37,Регистрация!$E$4:$N$103,2,FALSE))</f>
        <v> </v>
      </c>
      <c r="D37" s="8" t="str">
        <f>IF(ISERROR(VLOOKUP(B37,Регистрация!$E$4:$N$103,6,FALSE))=TRUE," ",IF(VLOOKUP(B37,Регистрация!$E$4:$N$103,6,FALSE)=0,"б/р",VLOOKUP(B37,Регистрация!$E$4:$N$103,6,FALSE)))</f>
        <v> </v>
      </c>
      <c r="E37" s="9" t="str">
        <f>IF(ISERROR(VLOOKUP(B37,Регистрация!$E$4:$N$103,10,FALSE))=TRUE," ",VLOOKUP(B37,Регистрация!$E$4:$N$103,10,FALSE))</f>
        <v> </v>
      </c>
      <c r="F37" s="8" t="str">
        <f>IF(ISERROR(VLOOKUP(B37,Регистрация!$E$4:$N$103,7,FALSE))=TRUE," ",VLOOKUP(B37,Регистрация!$E$4:$N$103,7,FALSE))</f>
        <v> </v>
      </c>
      <c r="G37" s="19"/>
      <c r="H37" s="18">
        <v>0</v>
      </c>
      <c r="I37" s="8">
        <v>0</v>
      </c>
      <c r="J37" s="8"/>
      <c r="K37" s="8"/>
      <c r="L37" s="8">
        <v>0</v>
      </c>
      <c r="M37" s="8">
        <v>0</v>
      </c>
      <c r="N37" s="51">
        <v>0</v>
      </c>
      <c r="O37" s="20">
        <f t="shared" si="1"/>
        <v>0</v>
      </c>
      <c r="P37" s="16"/>
      <c r="Q37" t="e">
        <f>SUM(#REF!+#REF!+#REF!+#REF!+#REF!)</f>
        <v>#REF!</v>
      </c>
    </row>
    <row r="38" spans="1:17" ht="15" customHeight="1" hidden="1">
      <c r="A38" s="13">
        <v>28</v>
      </c>
      <c r="B38" s="9" t="str">
        <f>IF(ISERROR(VLOOKUP(A38,Регистрация!$B$4:$N$103,4,FALSE))=TRUE," ",VLOOKUP(A38,Регистрация!$B$4:$N$103,4,FALSE))</f>
        <v> </v>
      </c>
      <c r="C38" s="9" t="str">
        <f>IF(ISERROR(VLOOKUP(B38,Регистрация!$E$4:$N$103,2,FALSE))=TRUE," ",VLOOKUP(B38,Регистрация!$E$4:$N$103,2,FALSE))</f>
        <v> </v>
      </c>
      <c r="D38" s="8" t="str">
        <f>IF(ISERROR(VLOOKUP(B38,Регистрация!$E$4:$N$103,6,FALSE))=TRUE," ",IF(VLOOKUP(B38,Регистрация!$E$4:$N$103,6,FALSE)=0,"б/р",VLOOKUP(B38,Регистрация!$E$4:$N$103,6,FALSE)))</f>
        <v> </v>
      </c>
      <c r="E38" s="9" t="str">
        <f>IF(ISERROR(VLOOKUP(B38,Регистрация!$E$4:$N$103,10,FALSE))=TRUE," ",VLOOKUP(B38,Регистрация!$E$4:$N$103,10,FALSE))</f>
        <v> </v>
      </c>
      <c r="F38" s="8" t="str">
        <f>IF(ISERROR(VLOOKUP(B38,Регистрация!$E$4:$N$103,7,FALSE))=TRUE," ",VLOOKUP(B38,Регистрация!$E$4:$N$103,7,FALSE))</f>
        <v> </v>
      </c>
      <c r="G38" s="19"/>
      <c r="H38" s="18">
        <v>0</v>
      </c>
      <c r="I38" s="8">
        <v>0</v>
      </c>
      <c r="J38" s="8"/>
      <c r="K38" s="8"/>
      <c r="L38" s="8">
        <v>0</v>
      </c>
      <c r="M38" s="8">
        <v>0</v>
      </c>
      <c r="N38" s="51">
        <v>0</v>
      </c>
      <c r="O38" s="20">
        <f t="shared" si="1"/>
        <v>0</v>
      </c>
      <c r="P38" s="16"/>
      <c r="Q38" t="e">
        <f>SUM(#REF!+#REF!+#REF!+#REF!+#REF!)</f>
        <v>#REF!</v>
      </c>
    </row>
    <row r="39" spans="1:17" ht="15" customHeight="1" hidden="1">
      <c r="A39" s="18">
        <v>29</v>
      </c>
      <c r="B39" s="9" t="str">
        <f>IF(ISERROR(VLOOKUP(A39,Регистрация!$B$4:$N$103,4,FALSE))=TRUE," ",VLOOKUP(A39,Регистрация!$B$4:$N$103,4,FALSE))</f>
        <v> </v>
      </c>
      <c r="C39" s="9" t="str">
        <f>IF(ISERROR(VLOOKUP(B39,Регистрация!$E$4:$N$103,2,FALSE))=TRUE," ",VLOOKUP(B39,Регистрация!$E$4:$N$103,2,FALSE))</f>
        <v> </v>
      </c>
      <c r="D39" s="8" t="str">
        <f>IF(ISERROR(VLOOKUP(B39,Регистрация!$E$4:$N$103,6,FALSE))=TRUE," ",IF(VLOOKUP(B39,Регистрация!$E$4:$N$103,6,FALSE)=0,"б/р",VLOOKUP(B39,Регистрация!$E$4:$N$103,6,FALSE)))</f>
        <v> </v>
      </c>
      <c r="E39" s="9" t="str">
        <f>IF(ISERROR(VLOOKUP(B39,Регистрация!$E$4:$N$103,10,FALSE))=TRUE," ",VLOOKUP(B39,Регистрация!$E$4:$N$103,10,FALSE))</f>
        <v> </v>
      </c>
      <c r="F39" s="8" t="str">
        <f>IF(ISERROR(VLOOKUP(B39,Регистрация!$E$4:$N$103,7,FALSE))=TRUE," ",VLOOKUP(B39,Регистрация!$E$4:$N$103,7,FALSE))</f>
        <v> </v>
      </c>
      <c r="G39" s="19"/>
      <c r="H39" s="18">
        <v>0</v>
      </c>
      <c r="I39" s="8">
        <v>0</v>
      </c>
      <c r="J39" s="8"/>
      <c r="K39" s="8"/>
      <c r="L39" s="8">
        <v>0</v>
      </c>
      <c r="M39" s="8">
        <v>0</v>
      </c>
      <c r="N39" s="51">
        <v>0</v>
      </c>
      <c r="O39" s="20">
        <f t="shared" si="1"/>
        <v>0</v>
      </c>
      <c r="P39" s="16"/>
      <c r="Q39" t="e">
        <f>SUM(#REF!+#REF!+#REF!+#REF!+#REF!)</f>
        <v>#REF!</v>
      </c>
    </row>
    <row r="40" spans="1:17" ht="15" customHeight="1" hidden="1">
      <c r="A40" s="13">
        <v>30</v>
      </c>
      <c r="B40" s="9" t="str">
        <f>IF(ISERROR(VLOOKUP(A40,Регистрация!$B$4:$N$103,4,FALSE))=TRUE," ",VLOOKUP(A40,Регистрация!$B$4:$N$103,4,FALSE))</f>
        <v> </v>
      </c>
      <c r="C40" s="9" t="str">
        <f>IF(ISERROR(VLOOKUP(B40,Регистрация!$E$4:$N$103,2,FALSE))=TRUE," ",VLOOKUP(B40,Регистрация!$E$4:$N$103,2,FALSE))</f>
        <v> </v>
      </c>
      <c r="D40" s="8" t="str">
        <f>IF(ISERROR(VLOOKUP(B40,Регистрация!$E$4:$N$103,6,FALSE))=TRUE," ",IF(VLOOKUP(B40,Регистрация!$E$4:$N$103,6,FALSE)=0,"б/р",VLOOKUP(B40,Регистрация!$E$4:$N$103,6,FALSE)))</f>
        <v> </v>
      </c>
      <c r="E40" s="9" t="str">
        <f>IF(ISERROR(VLOOKUP(B40,Регистрация!$E$4:$N$103,10,FALSE))=TRUE," ",VLOOKUP(B40,Регистрация!$E$4:$N$103,10,FALSE))</f>
        <v> </v>
      </c>
      <c r="F40" s="8" t="str">
        <f>IF(ISERROR(VLOOKUP(B40,Регистрация!$E$4:$N$103,7,FALSE))=TRUE," ",VLOOKUP(B40,Регистрация!$E$4:$N$103,7,FALSE))</f>
        <v> </v>
      </c>
      <c r="G40" s="19"/>
      <c r="H40" s="18">
        <v>0</v>
      </c>
      <c r="I40" s="8">
        <v>0</v>
      </c>
      <c r="J40" s="8"/>
      <c r="K40" s="8"/>
      <c r="L40" s="8">
        <v>0</v>
      </c>
      <c r="M40" s="8">
        <v>0</v>
      </c>
      <c r="N40" s="51">
        <v>0</v>
      </c>
      <c r="O40" s="20">
        <f t="shared" si="1"/>
        <v>0</v>
      </c>
      <c r="P40" s="16"/>
      <c r="Q40" t="e">
        <f>SUM(#REF!+#REF!+#REF!+#REF!+#REF!)</f>
        <v>#REF!</v>
      </c>
    </row>
    <row r="41" spans="1:17" ht="15" customHeight="1" hidden="1">
      <c r="A41" s="18">
        <v>31</v>
      </c>
      <c r="B41" s="9" t="str">
        <f>IF(ISERROR(VLOOKUP(A41,Регистрация!$B$4:$N$103,4,FALSE))=TRUE," ",VLOOKUP(A41,Регистрация!$B$4:$N$103,4,FALSE))</f>
        <v> </v>
      </c>
      <c r="C41" s="9" t="str">
        <f>IF(ISERROR(VLOOKUP(B41,Регистрация!$E$4:$N$103,2,FALSE))=TRUE," ",VLOOKUP(B41,Регистрация!$E$4:$N$103,2,FALSE))</f>
        <v> </v>
      </c>
      <c r="D41" s="8" t="str">
        <f>IF(ISERROR(VLOOKUP(B41,Регистрация!$E$4:$N$103,6,FALSE))=TRUE," ",IF(VLOOKUP(B41,Регистрация!$E$4:$N$103,6,FALSE)=0,"б/р",VLOOKUP(B41,Регистрация!$E$4:$N$103,6,FALSE)))</f>
        <v> </v>
      </c>
      <c r="E41" s="9" t="str">
        <f>IF(ISERROR(VLOOKUP(B41,Регистрация!$E$4:$N$103,10,FALSE))=TRUE," ",VLOOKUP(B41,Регистрация!$E$4:$N$103,10,FALSE))</f>
        <v> </v>
      </c>
      <c r="F41" s="8" t="str">
        <f>IF(ISERROR(VLOOKUP(B41,Регистрация!$E$4:$N$103,7,FALSE))=TRUE," ",VLOOKUP(B41,Регистрация!$E$4:$N$103,7,FALSE))</f>
        <v> </v>
      </c>
      <c r="G41" s="19"/>
      <c r="H41" s="18">
        <v>0</v>
      </c>
      <c r="I41" s="8">
        <v>0</v>
      </c>
      <c r="J41" s="8"/>
      <c r="K41" s="8"/>
      <c r="L41" s="8">
        <v>0</v>
      </c>
      <c r="M41" s="8">
        <v>0</v>
      </c>
      <c r="N41" s="51">
        <v>0</v>
      </c>
      <c r="O41" s="20">
        <f t="shared" si="1"/>
        <v>0</v>
      </c>
      <c r="P41" s="16"/>
      <c r="Q41" t="e">
        <f>SUM(#REF!+#REF!+#REF!+#REF!+#REF!)</f>
        <v>#REF!</v>
      </c>
    </row>
    <row r="42" spans="1:17" ht="15" customHeight="1" hidden="1">
      <c r="A42" s="13">
        <v>32</v>
      </c>
      <c r="B42" s="9" t="str">
        <f>IF(ISERROR(VLOOKUP(A42,Регистрация!$B$4:$N$103,4,FALSE))=TRUE," ",VLOOKUP(A42,Регистрация!$B$4:$N$103,4,FALSE))</f>
        <v> </v>
      </c>
      <c r="C42" s="9" t="str">
        <f>IF(ISERROR(VLOOKUP(B42,Регистрация!$E$4:$N$103,2,FALSE))=TRUE," ",VLOOKUP(B42,Регистрация!$E$4:$N$103,2,FALSE))</f>
        <v> </v>
      </c>
      <c r="D42" s="8" t="str">
        <f>IF(ISERROR(VLOOKUP(B42,Регистрация!$E$4:$N$103,6,FALSE))=TRUE," ",IF(VLOOKUP(B42,Регистрация!$E$4:$N$103,6,FALSE)=0,"б/р",VLOOKUP(B42,Регистрация!$E$4:$N$103,6,FALSE)))</f>
        <v> </v>
      </c>
      <c r="E42" s="9" t="str">
        <f>IF(ISERROR(VLOOKUP(B42,Регистрация!$E$4:$N$103,10,FALSE))=TRUE," ",VLOOKUP(B42,Регистрация!$E$4:$N$103,10,FALSE))</f>
        <v> </v>
      </c>
      <c r="F42" s="8" t="str">
        <f>IF(ISERROR(VLOOKUP(B42,Регистрация!$E$4:$N$103,7,FALSE))=TRUE," ",VLOOKUP(B42,Регистрация!$E$4:$N$103,7,FALSE))</f>
        <v> </v>
      </c>
      <c r="G42" s="19"/>
      <c r="H42" s="18">
        <v>0</v>
      </c>
      <c r="I42" s="8">
        <v>0</v>
      </c>
      <c r="J42" s="8"/>
      <c r="K42" s="8"/>
      <c r="L42" s="8">
        <v>0</v>
      </c>
      <c r="M42" s="8">
        <v>0</v>
      </c>
      <c r="N42" s="51">
        <v>0</v>
      </c>
      <c r="O42" s="20">
        <f t="shared" si="1"/>
        <v>0</v>
      </c>
      <c r="P42" s="16"/>
      <c r="Q42" t="e">
        <f>SUM(#REF!+#REF!+#REF!+#REF!+#REF!)</f>
        <v>#REF!</v>
      </c>
    </row>
    <row r="43" spans="1:17" ht="15" customHeight="1" hidden="1">
      <c r="A43" s="18">
        <v>33</v>
      </c>
      <c r="B43" s="9" t="str">
        <f>IF(ISERROR(VLOOKUP(A43,Регистрация!$B$4:$N$103,4,FALSE))=TRUE," ",VLOOKUP(A43,Регистрация!$B$4:$N$103,4,FALSE))</f>
        <v> </v>
      </c>
      <c r="C43" s="9" t="str">
        <f>IF(ISERROR(VLOOKUP(B43,Регистрация!$E$4:$N$103,2,FALSE))=TRUE," ",VLOOKUP(B43,Регистрация!$E$4:$N$103,2,FALSE))</f>
        <v> </v>
      </c>
      <c r="D43" s="8" t="str">
        <f>IF(ISERROR(VLOOKUP(B43,Регистрация!$E$4:$N$103,6,FALSE))=TRUE," ",IF(VLOOKUP(B43,Регистрация!$E$4:$N$103,6,FALSE)=0,"б/р",VLOOKUP(B43,Регистрация!$E$4:$N$103,6,FALSE)))</f>
        <v> </v>
      </c>
      <c r="E43" s="9" t="str">
        <f>IF(ISERROR(VLOOKUP(B43,Регистрация!$E$4:$N$103,10,FALSE))=TRUE," ",VLOOKUP(B43,Регистрация!$E$4:$N$103,10,FALSE))</f>
        <v> </v>
      </c>
      <c r="F43" s="8" t="str">
        <f>IF(ISERROR(VLOOKUP(B43,Регистрация!$E$4:$N$103,7,FALSE))=TRUE," ",VLOOKUP(B43,Регистрация!$E$4:$N$103,7,FALSE))</f>
        <v> </v>
      </c>
      <c r="G43" s="19"/>
      <c r="H43" s="18">
        <v>0</v>
      </c>
      <c r="I43" s="8">
        <v>0</v>
      </c>
      <c r="J43" s="8"/>
      <c r="K43" s="8"/>
      <c r="L43" s="8">
        <v>0</v>
      </c>
      <c r="M43" s="8">
        <v>0</v>
      </c>
      <c r="N43" s="51">
        <v>0</v>
      </c>
      <c r="O43" s="20">
        <f t="shared" si="1"/>
        <v>0</v>
      </c>
      <c r="P43" s="16"/>
      <c r="Q43" t="e">
        <f>SUM(#REF!+#REF!+#REF!+#REF!+#REF!)</f>
        <v>#REF!</v>
      </c>
    </row>
    <row r="44" spans="1:17" ht="15" customHeight="1" hidden="1">
      <c r="A44" s="13">
        <v>34</v>
      </c>
      <c r="B44" s="9" t="str">
        <f>IF(ISERROR(VLOOKUP(A44,Регистрация!$B$4:$N$103,4,FALSE))=TRUE," ",VLOOKUP(A44,Регистрация!$B$4:$N$103,4,FALSE))</f>
        <v> </v>
      </c>
      <c r="C44" s="9" t="str">
        <f>IF(ISERROR(VLOOKUP(B44,Регистрация!$E$4:$N$103,2,FALSE))=TRUE," ",VLOOKUP(B44,Регистрация!$E$4:$N$103,2,FALSE))</f>
        <v> </v>
      </c>
      <c r="D44" s="8" t="str">
        <f>IF(ISERROR(VLOOKUP(B44,Регистрация!$E$4:$N$103,6,FALSE))=TRUE," ",IF(VLOOKUP(B44,Регистрация!$E$4:$N$103,6,FALSE)=0,"б/р",VLOOKUP(B44,Регистрация!$E$4:$N$103,6,FALSE)))</f>
        <v> </v>
      </c>
      <c r="E44" s="9" t="str">
        <f>IF(ISERROR(VLOOKUP(B44,Регистрация!$E$4:$N$103,10,FALSE))=TRUE," ",VLOOKUP(B44,Регистрация!$E$4:$N$103,10,FALSE))</f>
        <v> </v>
      </c>
      <c r="F44" s="8" t="str">
        <f>IF(ISERROR(VLOOKUP(B44,Регистрация!$E$4:$N$103,7,FALSE))=TRUE," ",VLOOKUP(B44,Регистрация!$E$4:$N$103,7,FALSE))</f>
        <v> </v>
      </c>
      <c r="G44" s="19"/>
      <c r="H44" s="18">
        <v>0</v>
      </c>
      <c r="I44" s="8">
        <v>0</v>
      </c>
      <c r="J44" s="8"/>
      <c r="K44" s="8"/>
      <c r="L44" s="8">
        <v>0</v>
      </c>
      <c r="M44" s="8">
        <v>0</v>
      </c>
      <c r="N44" s="51">
        <v>0</v>
      </c>
      <c r="O44" s="20">
        <f t="shared" si="1"/>
        <v>0</v>
      </c>
      <c r="P44" s="16"/>
      <c r="Q44" t="e">
        <f>SUM(#REF!+#REF!+#REF!+#REF!+#REF!)</f>
        <v>#REF!</v>
      </c>
    </row>
    <row r="45" spans="1:17" ht="15" customHeight="1" hidden="1">
      <c r="A45" s="13">
        <v>35</v>
      </c>
      <c r="B45" s="9" t="str">
        <f>IF(ISERROR(VLOOKUP(A45,Регистрация!$B$4:$N$103,4,FALSE))=TRUE," ",VLOOKUP(A45,Регистрация!$B$4:$N$103,4,FALSE))</f>
        <v> </v>
      </c>
      <c r="C45" s="9" t="str">
        <f>IF(ISERROR(VLOOKUP(B45,Регистрация!$E$4:$N$103,2,FALSE))=TRUE," ",VLOOKUP(B45,Регистрация!$E$4:$N$103,2,FALSE))</f>
        <v> </v>
      </c>
      <c r="D45" s="8" t="str">
        <f>IF(ISERROR(VLOOKUP(B45,Регистрация!$E$4:$N$103,6,FALSE))=TRUE," ",IF(VLOOKUP(B45,Регистрация!$E$4:$N$103,6,FALSE)=0,"б/р",VLOOKUP(B45,Регистрация!$E$4:$N$103,6,FALSE)))</f>
        <v> </v>
      </c>
      <c r="E45" s="9" t="str">
        <f>IF(ISERROR(VLOOKUP(B45,Регистрация!$E$4:$N$103,10,FALSE))=TRUE," ",VLOOKUP(B45,Регистрация!$E$4:$N$103,10,FALSE))</f>
        <v> </v>
      </c>
      <c r="F45" s="8" t="str">
        <f>IF(ISERROR(VLOOKUP(B45,Регистрация!$E$4:$N$103,7,FALSE))=TRUE," ",VLOOKUP(B45,Регистрация!$E$4:$N$103,7,FALSE))</f>
        <v> </v>
      </c>
      <c r="G45" s="19"/>
      <c r="H45" s="18">
        <v>0</v>
      </c>
      <c r="I45" s="8">
        <v>0</v>
      </c>
      <c r="J45" s="8"/>
      <c r="K45" s="8"/>
      <c r="L45" s="8">
        <v>0</v>
      </c>
      <c r="M45" s="8">
        <v>0</v>
      </c>
      <c r="N45" s="51">
        <v>0</v>
      </c>
      <c r="O45" s="20">
        <f t="shared" si="1"/>
        <v>0</v>
      </c>
      <c r="P45" s="16"/>
      <c r="Q45" t="e">
        <f>SUM(#REF!+#REF!+#REF!+#REF!+#REF!)</f>
        <v>#REF!</v>
      </c>
    </row>
    <row r="46" spans="1:17" ht="15" customHeight="1" hidden="1">
      <c r="A46" s="13">
        <v>36</v>
      </c>
      <c r="B46" s="9" t="str">
        <f>IF(ISERROR(VLOOKUP(A46,Регистрация!$B$4:$N$103,4,FALSE))=TRUE," ",VLOOKUP(A46,Регистрация!$B$4:$N$103,4,FALSE))</f>
        <v> </v>
      </c>
      <c r="C46" s="9" t="str">
        <f>IF(ISERROR(VLOOKUP(B46,Регистрация!$E$4:$N$103,2,FALSE))=TRUE," ",VLOOKUP(B46,Регистрация!$E$4:$N$103,2,FALSE))</f>
        <v> </v>
      </c>
      <c r="D46" s="8" t="str">
        <f>IF(ISERROR(VLOOKUP(B46,Регистрация!$E$4:$N$103,6,FALSE))=TRUE," ",IF(VLOOKUP(B46,Регистрация!$E$4:$N$103,6,FALSE)=0,"б/р",VLOOKUP(B46,Регистрация!$E$4:$N$103,6,FALSE)))</f>
        <v> </v>
      </c>
      <c r="E46" s="9" t="str">
        <f>IF(ISERROR(VLOOKUP(B46,Регистрация!$E$4:$N$103,10,FALSE))=TRUE," ",VLOOKUP(B46,Регистрация!$E$4:$N$103,10,FALSE))</f>
        <v> </v>
      </c>
      <c r="F46" s="8" t="str">
        <f>IF(ISERROR(VLOOKUP(B46,Регистрация!$E$4:$N$103,7,FALSE))=TRUE," ",VLOOKUP(B46,Регистрация!$E$4:$N$103,7,FALSE))</f>
        <v> </v>
      </c>
      <c r="G46" s="19"/>
      <c r="H46" s="18">
        <v>0</v>
      </c>
      <c r="I46" s="8">
        <v>0</v>
      </c>
      <c r="J46" s="8"/>
      <c r="K46" s="8"/>
      <c r="L46" s="8">
        <v>0</v>
      </c>
      <c r="M46" s="8">
        <v>0</v>
      </c>
      <c r="N46" s="51">
        <v>0</v>
      </c>
      <c r="O46" s="20">
        <f t="shared" si="1"/>
        <v>0</v>
      </c>
      <c r="P46" s="16"/>
      <c r="Q46" t="e">
        <f>SUM(#REF!+#REF!+#REF!+#REF!+#REF!)</f>
        <v>#REF!</v>
      </c>
    </row>
    <row r="47" spans="1:17" ht="15" customHeight="1" hidden="1">
      <c r="A47" s="13">
        <v>37</v>
      </c>
      <c r="B47" s="9" t="str">
        <f>IF(ISERROR(VLOOKUP(A47,Регистрация!$B$4:$N$103,4,FALSE))=TRUE," ",VLOOKUP(A47,Регистрация!$B$4:$N$103,4,FALSE))</f>
        <v> </v>
      </c>
      <c r="C47" s="9" t="str">
        <f>IF(ISERROR(VLOOKUP(B47,Регистрация!$E$4:$N$103,2,FALSE))=TRUE," ",VLOOKUP(B47,Регистрация!$E$4:$N$103,2,FALSE))</f>
        <v> </v>
      </c>
      <c r="D47" s="8" t="str">
        <f>IF(ISERROR(VLOOKUP(B47,Регистрация!$E$4:$N$103,6,FALSE))=TRUE," ",IF(VLOOKUP(B47,Регистрация!$E$4:$N$103,6,FALSE)=0,"б/р",VLOOKUP(B47,Регистрация!$E$4:$N$103,6,FALSE)))</f>
        <v> </v>
      </c>
      <c r="E47" s="9" t="str">
        <f>IF(ISERROR(VLOOKUP(B47,Регистрация!$E$4:$N$103,10,FALSE))=TRUE," ",VLOOKUP(B47,Регистрация!$E$4:$N$103,10,FALSE))</f>
        <v> </v>
      </c>
      <c r="F47" s="8" t="str">
        <f>IF(ISERROR(VLOOKUP(B47,Регистрация!$E$4:$N$103,7,FALSE))=TRUE," ",VLOOKUP(B47,Регистрация!$E$4:$N$103,7,FALSE))</f>
        <v> </v>
      </c>
      <c r="G47" s="19"/>
      <c r="H47" s="18">
        <v>0</v>
      </c>
      <c r="I47" s="8">
        <v>0</v>
      </c>
      <c r="J47" s="8"/>
      <c r="K47" s="8"/>
      <c r="L47" s="8">
        <v>0</v>
      </c>
      <c r="M47" s="8">
        <v>0</v>
      </c>
      <c r="N47" s="51">
        <v>0</v>
      </c>
      <c r="O47" s="20">
        <f t="shared" si="1"/>
        <v>0</v>
      </c>
      <c r="P47" s="16"/>
      <c r="Q47" t="e">
        <f>SUM(#REF!+#REF!+#REF!+#REF!+#REF!)</f>
        <v>#REF!</v>
      </c>
    </row>
    <row r="48" spans="1:17" ht="15" customHeight="1" hidden="1">
      <c r="A48" s="13">
        <v>38</v>
      </c>
      <c r="B48" s="9" t="str">
        <f>IF(ISERROR(VLOOKUP(A48,Регистрация!$B$4:$N$103,4,FALSE))=TRUE," ",VLOOKUP(A48,Регистрация!$B$4:$N$103,4,FALSE))</f>
        <v> </v>
      </c>
      <c r="C48" s="9" t="str">
        <f>IF(ISERROR(VLOOKUP(B48,Регистрация!$E$4:$N$103,2,FALSE))=TRUE," ",VLOOKUP(B48,Регистрация!$E$4:$N$103,2,FALSE))</f>
        <v> </v>
      </c>
      <c r="D48" s="8" t="str">
        <f>IF(ISERROR(VLOOKUP(B48,Регистрация!$E$4:$N$103,6,FALSE))=TRUE," ",IF(VLOOKUP(B48,Регистрация!$E$4:$N$103,6,FALSE)=0,"б/р",VLOOKUP(B48,Регистрация!$E$4:$N$103,6,FALSE)))</f>
        <v> </v>
      </c>
      <c r="E48" s="9" t="str">
        <f>IF(ISERROR(VLOOKUP(B48,Регистрация!$E$4:$N$103,10,FALSE))=TRUE," ",VLOOKUP(B48,Регистрация!$E$4:$N$103,10,FALSE))</f>
        <v> </v>
      </c>
      <c r="F48" s="8" t="str">
        <f>IF(ISERROR(VLOOKUP(B48,Регистрация!$E$4:$N$103,7,FALSE))=TRUE," ",VLOOKUP(B48,Регистрация!$E$4:$N$103,7,FALSE))</f>
        <v> </v>
      </c>
      <c r="G48" s="19"/>
      <c r="H48" s="18">
        <v>0</v>
      </c>
      <c r="I48" s="8">
        <v>0</v>
      </c>
      <c r="J48" s="8"/>
      <c r="K48" s="8"/>
      <c r="L48" s="8">
        <v>0</v>
      </c>
      <c r="M48" s="8">
        <v>0</v>
      </c>
      <c r="N48" s="51">
        <v>0</v>
      </c>
      <c r="O48" s="20">
        <f t="shared" si="1"/>
        <v>0</v>
      </c>
      <c r="P48" s="16"/>
      <c r="Q48" t="e">
        <f>SUM(#REF!+#REF!+#REF!+#REF!+#REF!)</f>
        <v>#REF!</v>
      </c>
    </row>
    <row r="49" spans="1:17" ht="15" customHeight="1" hidden="1">
      <c r="A49" s="13">
        <v>39</v>
      </c>
      <c r="B49" s="9" t="str">
        <f>IF(ISERROR(VLOOKUP(A49,Регистрация!$B$4:$N$103,4,FALSE))=TRUE," ",VLOOKUP(A49,Регистрация!$B$4:$N$103,4,FALSE))</f>
        <v> </v>
      </c>
      <c r="C49" s="9" t="str">
        <f>IF(ISERROR(VLOOKUP(B49,Регистрация!$E$4:$N$103,2,FALSE))=TRUE," ",VLOOKUP(B49,Регистрация!$E$4:$N$103,2,FALSE))</f>
        <v> </v>
      </c>
      <c r="D49" s="8" t="str">
        <f>IF(ISERROR(VLOOKUP(B49,Регистрация!$E$4:$N$103,6,FALSE))=TRUE," ",IF(VLOOKUP(B49,Регистрация!$E$4:$N$103,6,FALSE)=0,"б/р",VLOOKUP(B49,Регистрация!$E$4:$N$103,6,FALSE)))</f>
        <v> </v>
      </c>
      <c r="E49" s="9" t="str">
        <f>IF(ISERROR(VLOOKUP(B49,Регистрация!$E$4:$N$103,10,FALSE))=TRUE," ",VLOOKUP(B49,Регистрация!$E$4:$N$103,10,FALSE))</f>
        <v> </v>
      </c>
      <c r="F49" s="8" t="str">
        <f>IF(ISERROR(VLOOKUP(B49,Регистрация!$E$4:$N$103,7,FALSE))=TRUE," ",VLOOKUP(B49,Регистрация!$E$4:$N$103,7,FALSE))</f>
        <v> </v>
      </c>
      <c r="G49" s="19"/>
      <c r="H49" s="18">
        <v>0</v>
      </c>
      <c r="I49" s="8">
        <v>0</v>
      </c>
      <c r="J49" s="8"/>
      <c r="K49" s="8"/>
      <c r="L49" s="8">
        <v>0</v>
      </c>
      <c r="M49" s="8">
        <v>0</v>
      </c>
      <c r="N49" s="51">
        <v>0</v>
      </c>
      <c r="O49" s="20">
        <f t="shared" si="1"/>
        <v>0</v>
      </c>
      <c r="P49" s="16"/>
      <c r="Q49" t="e">
        <f>SUM(#REF!+#REF!+#REF!+#REF!+#REF!)</f>
        <v>#REF!</v>
      </c>
    </row>
    <row r="50" spans="1:17" ht="15" customHeight="1" hidden="1">
      <c r="A50" s="13">
        <v>40</v>
      </c>
      <c r="B50" s="9" t="str">
        <f>IF(ISERROR(VLOOKUP(A50,Регистрация!$B$4:$N$103,4,FALSE))=TRUE," ",VLOOKUP(A50,Регистрация!$B$4:$N$103,4,FALSE))</f>
        <v> </v>
      </c>
      <c r="C50" s="9" t="str">
        <f>IF(ISERROR(VLOOKUP(B50,Регистрация!$E$4:$N$103,2,FALSE))=TRUE," ",VLOOKUP(B50,Регистрация!$E$4:$N$103,2,FALSE))</f>
        <v> </v>
      </c>
      <c r="D50" s="8" t="str">
        <f>IF(ISERROR(VLOOKUP(B50,Регистрация!$E$4:$N$103,6,FALSE))=TRUE," ",IF(VLOOKUP(B50,Регистрация!$E$4:$N$103,6,FALSE)=0,"б/р",VLOOKUP(B50,Регистрация!$E$4:$N$103,6,FALSE)))</f>
        <v> </v>
      </c>
      <c r="E50" s="9" t="str">
        <f>IF(ISERROR(VLOOKUP(B50,Регистрация!$E$4:$N$103,10,FALSE))=TRUE," ",VLOOKUP(B50,Регистрация!$E$4:$N$103,10,FALSE))</f>
        <v> </v>
      </c>
      <c r="F50" s="8" t="str">
        <f>IF(ISERROR(VLOOKUP(B50,Регистрация!$E$4:$N$103,7,FALSE))=TRUE," ",VLOOKUP(B50,Регистрация!$E$4:$N$103,7,FALSE))</f>
        <v> </v>
      </c>
      <c r="G50" s="19"/>
      <c r="H50" s="18">
        <v>0</v>
      </c>
      <c r="I50" s="8">
        <v>0</v>
      </c>
      <c r="J50" s="8"/>
      <c r="K50" s="8"/>
      <c r="L50" s="8">
        <v>0</v>
      </c>
      <c r="M50" s="8">
        <v>0</v>
      </c>
      <c r="N50" s="51">
        <v>0</v>
      </c>
      <c r="O50" s="20">
        <f t="shared" si="1"/>
        <v>0</v>
      </c>
      <c r="P50" s="16"/>
      <c r="Q50" t="e">
        <f>SUM(#REF!+#REF!+#REF!+#REF!+#REF!)</f>
        <v>#REF!</v>
      </c>
    </row>
    <row r="51" spans="1:17" ht="15" customHeight="1" hidden="1">
      <c r="A51" s="13">
        <v>41</v>
      </c>
      <c r="B51" s="9" t="str">
        <f>IF(ISERROR(VLOOKUP(A51,Регистрация!$B$4:$N$103,4,FALSE))=TRUE," ",VLOOKUP(A51,Регистрация!$B$4:$N$103,4,FALSE))</f>
        <v> </v>
      </c>
      <c r="C51" s="9" t="str">
        <f>IF(ISERROR(VLOOKUP(B51,Регистрация!$E$4:$N$103,2,FALSE))=TRUE," ",VLOOKUP(B51,Регистрация!$E$4:$N$103,2,FALSE))</f>
        <v> </v>
      </c>
      <c r="D51" s="8" t="str">
        <f>IF(ISERROR(VLOOKUP(B51,Регистрация!$E$4:$N$103,6,FALSE))=TRUE," ",IF(VLOOKUP(B51,Регистрация!$E$4:$N$103,6,FALSE)=0,"б/р",VLOOKUP(B51,Регистрация!$E$4:$N$103,6,FALSE)))</f>
        <v> </v>
      </c>
      <c r="E51" s="9" t="str">
        <f>IF(ISERROR(VLOOKUP(B51,Регистрация!$E$4:$N$103,10,FALSE))=TRUE," ",VLOOKUP(B51,Регистрация!$E$4:$N$103,10,FALSE))</f>
        <v> </v>
      </c>
      <c r="F51" s="8" t="str">
        <f>IF(ISERROR(VLOOKUP(B51,Регистрация!$E$4:$N$103,7,FALSE))=TRUE," ",VLOOKUP(B51,Регистрация!$E$4:$N$103,7,FALSE))</f>
        <v> </v>
      </c>
      <c r="G51" s="19"/>
      <c r="H51" s="18">
        <v>0</v>
      </c>
      <c r="I51" s="8">
        <v>0</v>
      </c>
      <c r="J51" s="8"/>
      <c r="K51" s="8"/>
      <c r="L51" s="8">
        <v>0</v>
      </c>
      <c r="M51" s="8">
        <v>0</v>
      </c>
      <c r="N51" s="51">
        <v>0</v>
      </c>
      <c r="O51" s="20">
        <f t="shared" si="1"/>
        <v>0</v>
      </c>
      <c r="P51" s="16"/>
      <c r="Q51" t="e">
        <f>SUM(#REF!+#REF!+#REF!+#REF!+#REF!)</f>
        <v>#REF!</v>
      </c>
    </row>
    <row r="52" spans="1:17" ht="15" customHeight="1" hidden="1">
      <c r="A52" s="13">
        <v>42</v>
      </c>
      <c r="B52" s="9" t="str">
        <f>IF(ISERROR(VLOOKUP(A52,Регистрация!$B$4:$N$103,4,FALSE))=TRUE," ",VLOOKUP(A52,Регистрация!$B$4:$N$103,4,FALSE))</f>
        <v> </v>
      </c>
      <c r="C52" s="9" t="str">
        <f>IF(ISERROR(VLOOKUP(B52,Регистрация!$E$4:$N$103,2,FALSE))=TRUE," ",VLOOKUP(B52,Регистрация!$E$4:$N$103,2,FALSE))</f>
        <v> </v>
      </c>
      <c r="D52" s="8" t="str">
        <f>IF(ISERROR(VLOOKUP(B52,Регистрация!$E$4:$N$103,6,FALSE))=TRUE," ",IF(VLOOKUP(B52,Регистрация!$E$4:$N$103,6,FALSE)=0,"б/р",VLOOKUP(B52,Регистрация!$E$4:$N$103,6,FALSE)))</f>
        <v> </v>
      </c>
      <c r="E52" s="9" t="str">
        <f>IF(ISERROR(VLOOKUP(B52,Регистрация!$E$4:$N$103,10,FALSE))=TRUE," ",VLOOKUP(B52,Регистрация!$E$4:$N$103,10,FALSE))</f>
        <v> </v>
      </c>
      <c r="F52" s="8" t="str">
        <f>IF(ISERROR(VLOOKUP(B52,Регистрация!$E$4:$N$103,7,FALSE))=TRUE," ",VLOOKUP(B52,Регистрация!$E$4:$N$103,7,FALSE))</f>
        <v> </v>
      </c>
      <c r="G52" s="19"/>
      <c r="H52" s="18">
        <v>0</v>
      </c>
      <c r="I52" s="8">
        <v>0</v>
      </c>
      <c r="J52" s="8"/>
      <c r="K52" s="8"/>
      <c r="L52" s="8">
        <v>0</v>
      </c>
      <c r="M52" s="8">
        <v>0</v>
      </c>
      <c r="N52" s="51">
        <v>0</v>
      </c>
      <c r="O52" s="20">
        <f t="shared" si="1"/>
        <v>0</v>
      </c>
      <c r="P52" s="16"/>
      <c r="Q52" t="e">
        <f>SUM(#REF!+#REF!+#REF!+#REF!+#REF!)</f>
        <v>#REF!</v>
      </c>
    </row>
    <row r="53" spans="1:17" ht="15" customHeight="1" hidden="1">
      <c r="A53" s="13">
        <v>43</v>
      </c>
      <c r="B53" s="9" t="str">
        <f>IF(ISERROR(VLOOKUP(A53,Регистрация!$B$4:$N$103,4,FALSE))=TRUE," ",VLOOKUP(A53,Регистрация!$B$4:$N$103,4,FALSE))</f>
        <v> </v>
      </c>
      <c r="C53" s="9" t="str">
        <f>IF(ISERROR(VLOOKUP(B53,Регистрация!$E$4:$N$103,2,FALSE))=TRUE," ",VLOOKUP(B53,Регистрация!$E$4:$N$103,2,FALSE))</f>
        <v> </v>
      </c>
      <c r="D53" s="8" t="str">
        <f>IF(ISERROR(VLOOKUP(B53,Регистрация!$E$4:$N$103,6,FALSE))=TRUE," ",IF(VLOOKUP(B53,Регистрация!$E$4:$N$103,6,FALSE)=0,"б/р",VLOOKUP(B53,Регистрация!$E$4:$N$103,6,FALSE)))</f>
        <v> </v>
      </c>
      <c r="E53" s="9" t="str">
        <f>IF(ISERROR(VLOOKUP(B53,Регистрация!$E$4:$N$103,10,FALSE))=TRUE," ",VLOOKUP(B53,Регистрация!$E$4:$N$103,10,FALSE))</f>
        <v> </v>
      </c>
      <c r="F53" s="8" t="str">
        <f>IF(ISERROR(VLOOKUP(B53,Регистрация!$E$4:$N$103,7,FALSE))=TRUE," ",VLOOKUP(B53,Регистрация!$E$4:$N$103,7,FALSE))</f>
        <v> </v>
      </c>
      <c r="G53" s="19"/>
      <c r="H53" s="18">
        <v>0</v>
      </c>
      <c r="I53" s="8">
        <v>0</v>
      </c>
      <c r="J53" s="8"/>
      <c r="K53" s="8"/>
      <c r="L53" s="8">
        <v>0</v>
      </c>
      <c r="M53" s="8">
        <v>0</v>
      </c>
      <c r="N53" s="51">
        <v>0</v>
      </c>
      <c r="O53" s="20">
        <f t="shared" si="1"/>
        <v>0</v>
      </c>
      <c r="P53" s="16"/>
      <c r="Q53" t="e">
        <f>SUM(#REF!+#REF!+#REF!+#REF!+#REF!)</f>
        <v>#REF!</v>
      </c>
    </row>
    <row r="54" spans="1:17" ht="15" customHeight="1" hidden="1">
      <c r="A54" s="13">
        <v>44</v>
      </c>
      <c r="B54" s="9" t="str">
        <f>IF(ISERROR(VLOOKUP(A54,Регистрация!$B$4:$N$103,4,FALSE))=TRUE," ",VLOOKUP(A54,Регистрация!$B$4:$N$103,4,FALSE))</f>
        <v> </v>
      </c>
      <c r="C54" s="9" t="str">
        <f>IF(ISERROR(VLOOKUP(B54,Регистрация!$E$4:$N$103,2,FALSE))=TRUE," ",VLOOKUP(B54,Регистрация!$E$4:$N$103,2,FALSE))</f>
        <v> </v>
      </c>
      <c r="D54" s="8" t="str">
        <f>IF(ISERROR(VLOOKUP(B54,Регистрация!$E$4:$N$103,6,FALSE))=TRUE," ",IF(VLOOKUP(B54,Регистрация!$E$4:$N$103,6,FALSE)=0,"б/р",VLOOKUP(B54,Регистрация!$E$4:$N$103,6,FALSE)))</f>
        <v> </v>
      </c>
      <c r="E54" s="9" t="str">
        <f>IF(ISERROR(VLOOKUP(B54,Регистрация!$E$4:$N$103,10,FALSE))=TRUE," ",VLOOKUP(B54,Регистрация!$E$4:$N$103,10,FALSE))</f>
        <v> </v>
      </c>
      <c r="F54" s="8" t="str">
        <f>IF(ISERROR(VLOOKUP(B54,Регистрация!$E$4:$N$103,7,FALSE))=TRUE," ",VLOOKUP(B54,Регистрация!$E$4:$N$103,7,FALSE))</f>
        <v> </v>
      </c>
      <c r="G54" s="19"/>
      <c r="H54" s="18">
        <v>0</v>
      </c>
      <c r="I54" s="8">
        <v>0</v>
      </c>
      <c r="J54" s="8"/>
      <c r="K54" s="8"/>
      <c r="L54" s="8">
        <v>0</v>
      </c>
      <c r="M54" s="8">
        <v>0</v>
      </c>
      <c r="N54" s="51">
        <v>0</v>
      </c>
      <c r="O54" s="20">
        <f t="shared" si="1"/>
        <v>0</v>
      </c>
      <c r="P54" s="16"/>
      <c r="Q54" t="e">
        <f>SUM(#REF!+#REF!+#REF!+#REF!+#REF!)</f>
        <v>#REF!</v>
      </c>
    </row>
    <row r="55" spans="1:17" ht="15" customHeight="1" hidden="1">
      <c r="A55" s="13">
        <v>45</v>
      </c>
      <c r="B55" s="9" t="str">
        <f>IF(ISERROR(VLOOKUP(A55,Регистрация!$B$4:$N$103,4,FALSE))=TRUE," ",VLOOKUP(A55,Регистрация!$B$4:$N$103,4,FALSE))</f>
        <v> </v>
      </c>
      <c r="C55" s="9" t="str">
        <f>IF(ISERROR(VLOOKUP(B55,Регистрация!$E$4:$N$103,2,FALSE))=TRUE," ",VLOOKUP(B55,Регистрация!$E$4:$N$103,2,FALSE))</f>
        <v> </v>
      </c>
      <c r="D55" s="8" t="str">
        <f>IF(ISERROR(VLOOKUP(B55,Регистрация!$E$4:$N$103,6,FALSE))=TRUE," ",IF(VLOOKUP(B55,Регистрация!$E$4:$N$103,6,FALSE)=0,"б/р",VLOOKUP(B55,Регистрация!$E$4:$N$103,6,FALSE)))</f>
        <v> </v>
      </c>
      <c r="E55" s="9" t="str">
        <f>IF(ISERROR(VLOOKUP(B55,Регистрация!$E$4:$N$103,10,FALSE))=TRUE," ",VLOOKUP(B55,Регистрация!$E$4:$N$103,10,FALSE))</f>
        <v> </v>
      </c>
      <c r="F55" s="8" t="str">
        <f>IF(ISERROR(VLOOKUP(B55,Регистрация!$E$4:$N$103,7,FALSE))=TRUE," ",VLOOKUP(B55,Регистрация!$E$4:$N$103,7,FALSE))</f>
        <v> </v>
      </c>
      <c r="G55" s="19"/>
      <c r="H55" s="18">
        <v>0</v>
      </c>
      <c r="I55" s="8">
        <v>0</v>
      </c>
      <c r="J55" s="8"/>
      <c r="K55" s="8"/>
      <c r="L55" s="8">
        <v>0</v>
      </c>
      <c r="M55" s="8">
        <v>0</v>
      </c>
      <c r="N55" s="51">
        <v>0</v>
      </c>
      <c r="O55" s="20">
        <f t="shared" si="1"/>
        <v>0</v>
      </c>
      <c r="P55" s="16"/>
      <c r="Q55" t="e">
        <f>SUM(#REF!+#REF!+#REF!+#REF!+#REF!)</f>
        <v>#REF!</v>
      </c>
    </row>
    <row r="56" spans="1:17" ht="15" customHeight="1" hidden="1">
      <c r="A56" s="13">
        <v>46</v>
      </c>
      <c r="B56" s="9" t="str">
        <f>IF(ISERROR(VLOOKUP(A56,Регистрация!$B$4:$N$103,4,FALSE))=TRUE," ",VLOOKUP(A56,Регистрация!$B$4:$N$103,4,FALSE))</f>
        <v> </v>
      </c>
      <c r="C56" s="9" t="str">
        <f>IF(ISERROR(VLOOKUP(B56,Регистрация!$E$4:$N$103,2,FALSE))=TRUE," ",VLOOKUP(B56,Регистрация!$E$4:$N$103,2,FALSE))</f>
        <v> </v>
      </c>
      <c r="D56" s="8" t="str">
        <f>IF(ISERROR(VLOOKUP(B56,Регистрация!$E$4:$N$103,6,FALSE))=TRUE," ",IF(VLOOKUP(B56,Регистрация!$E$4:$N$103,6,FALSE)=0,"б/р",VLOOKUP(B56,Регистрация!$E$4:$N$103,6,FALSE)))</f>
        <v> </v>
      </c>
      <c r="E56" s="9" t="str">
        <f>IF(ISERROR(VLOOKUP(B56,Регистрация!$E$4:$N$103,10,FALSE))=TRUE," ",VLOOKUP(B56,Регистрация!$E$4:$N$103,10,FALSE))</f>
        <v> </v>
      </c>
      <c r="F56" s="8" t="str">
        <f>IF(ISERROR(VLOOKUP(B56,Регистрация!$E$4:$N$103,7,FALSE))=TRUE," ",VLOOKUP(B56,Регистрация!$E$4:$N$103,7,FALSE))</f>
        <v> </v>
      </c>
      <c r="G56" s="19"/>
      <c r="H56" s="18">
        <v>0</v>
      </c>
      <c r="I56" s="8">
        <v>0</v>
      </c>
      <c r="J56" s="8"/>
      <c r="K56" s="8"/>
      <c r="L56" s="8">
        <v>0</v>
      </c>
      <c r="M56" s="8">
        <v>0</v>
      </c>
      <c r="N56" s="51">
        <v>0</v>
      </c>
      <c r="O56" s="20">
        <f t="shared" si="1"/>
        <v>0</v>
      </c>
      <c r="P56" s="16"/>
      <c r="Q56" t="e">
        <f>SUM(#REF!+#REF!+#REF!+#REF!+#REF!)</f>
        <v>#REF!</v>
      </c>
    </row>
    <row r="57" spans="1:17" ht="15" customHeight="1" hidden="1">
      <c r="A57" s="13">
        <v>47</v>
      </c>
      <c r="B57" s="9" t="str">
        <f>IF(ISERROR(VLOOKUP(A57,Регистрация!$B$4:$N$103,4,FALSE))=TRUE," ",VLOOKUP(A57,Регистрация!$B$4:$N$103,4,FALSE))</f>
        <v> </v>
      </c>
      <c r="C57" s="9" t="str">
        <f>IF(ISERROR(VLOOKUP(B57,Регистрация!$E$4:$N$103,2,FALSE))=TRUE," ",VLOOKUP(B57,Регистрация!$E$4:$N$103,2,FALSE))</f>
        <v> </v>
      </c>
      <c r="D57" s="8" t="str">
        <f>IF(ISERROR(VLOOKUP(B57,Регистрация!$E$4:$N$103,6,FALSE))=TRUE," ",IF(VLOOKUP(B57,Регистрация!$E$4:$N$103,6,FALSE)=0,"б/р",VLOOKUP(B57,Регистрация!$E$4:$N$103,6,FALSE)))</f>
        <v> </v>
      </c>
      <c r="E57" s="9" t="str">
        <f>IF(ISERROR(VLOOKUP(B57,Регистрация!$E$4:$N$103,10,FALSE))=TRUE," ",VLOOKUP(B57,Регистрация!$E$4:$N$103,10,FALSE))</f>
        <v> </v>
      </c>
      <c r="F57" s="8" t="str">
        <f>IF(ISERROR(VLOOKUP(B57,Регистрация!$E$4:$N$103,7,FALSE))=TRUE," ",VLOOKUP(B57,Регистрация!$E$4:$N$103,7,FALSE))</f>
        <v> </v>
      </c>
      <c r="G57" s="19"/>
      <c r="H57" s="18">
        <v>0</v>
      </c>
      <c r="I57" s="8">
        <v>0</v>
      </c>
      <c r="J57" s="8"/>
      <c r="K57" s="8"/>
      <c r="L57" s="8">
        <v>0</v>
      </c>
      <c r="M57" s="8">
        <v>0</v>
      </c>
      <c r="N57" s="51">
        <v>0</v>
      </c>
      <c r="O57" s="20">
        <f t="shared" si="1"/>
        <v>0</v>
      </c>
      <c r="P57" s="16"/>
      <c r="Q57" t="e">
        <f>SUM(#REF!+#REF!+#REF!+#REF!+#REF!)</f>
        <v>#REF!</v>
      </c>
    </row>
    <row r="58" spans="1:17" ht="15" customHeight="1" hidden="1">
      <c r="A58" s="13">
        <v>48</v>
      </c>
      <c r="B58" s="9" t="str">
        <f>IF(ISERROR(VLOOKUP(A58,Регистрация!$B$4:$N$103,4,FALSE))=TRUE," ",VLOOKUP(A58,Регистрация!$B$4:$N$103,4,FALSE))</f>
        <v> </v>
      </c>
      <c r="C58" s="9" t="str">
        <f>IF(ISERROR(VLOOKUP(B58,Регистрация!$E$4:$N$103,2,FALSE))=TRUE," ",VLOOKUP(B58,Регистрация!$E$4:$N$103,2,FALSE))</f>
        <v> </v>
      </c>
      <c r="D58" s="8" t="str">
        <f>IF(ISERROR(VLOOKUP(B58,Регистрация!$E$4:$N$103,6,FALSE))=TRUE," ",IF(VLOOKUP(B58,Регистрация!$E$4:$N$103,6,FALSE)=0,"б/р",VLOOKUP(B58,Регистрация!$E$4:$N$103,6,FALSE)))</f>
        <v> </v>
      </c>
      <c r="E58" s="9" t="str">
        <f>IF(ISERROR(VLOOKUP(B58,Регистрация!$E$4:$N$103,10,FALSE))=TRUE," ",VLOOKUP(B58,Регистрация!$E$4:$N$103,10,FALSE))</f>
        <v> </v>
      </c>
      <c r="F58" s="8" t="str">
        <f>IF(ISERROR(VLOOKUP(B58,Регистрация!$E$4:$N$103,7,FALSE))=TRUE," ",VLOOKUP(B58,Регистрация!$E$4:$N$103,7,FALSE))</f>
        <v> </v>
      </c>
      <c r="G58" s="19"/>
      <c r="H58" s="18">
        <v>0</v>
      </c>
      <c r="I58" s="8">
        <v>0</v>
      </c>
      <c r="J58" s="8"/>
      <c r="K58" s="8"/>
      <c r="L58" s="8">
        <v>0</v>
      </c>
      <c r="M58" s="8">
        <v>0</v>
      </c>
      <c r="N58" s="51">
        <v>0</v>
      </c>
      <c r="O58" s="20">
        <f t="shared" si="1"/>
        <v>0</v>
      </c>
      <c r="P58" s="16"/>
      <c r="Q58" t="e">
        <f>SUM(#REF!+#REF!+#REF!+#REF!+#REF!)</f>
        <v>#REF!</v>
      </c>
    </row>
    <row r="59" spans="1:17" ht="15" customHeight="1" hidden="1">
      <c r="A59" s="13">
        <v>49</v>
      </c>
      <c r="B59" s="9" t="str">
        <f>IF(ISERROR(VLOOKUP(A59,Регистрация!$B$4:$N$103,4,FALSE))=TRUE," ",VLOOKUP(A59,Регистрация!$B$4:$N$103,4,FALSE))</f>
        <v> </v>
      </c>
      <c r="C59" s="9" t="str">
        <f>IF(ISERROR(VLOOKUP(B59,Регистрация!$E$4:$N$103,2,FALSE))=TRUE," ",VLOOKUP(B59,Регистрация!$E$4:$N$103,2,FALSE))</f>
        <v> </v>
      </c>
      <c r="D59" s="8" t="str">
        <f>IF(ISERROR(VLOOKUP(B59,Регистрация!$E$4:$N$103,6,FALSE))=TRUE," ",IF(VLOOKUP(B59,Регистрация!$E$4:$N$103,6,FALSE)=0,"б/р",VLOOKUP(B59,Регистрация!$E$4:$N$103,6,FALSE)))</f>
        <v> </v>
      </c>
      <c r="E59" s="9" t="str">
        <f>IF(ISERROR(VLOOKUP(B59,Регистрация!$E$4:$N$103,10,FALSE))=TRUE," ",VLOOKUP(B59,Регистрация!$E$4:$N$103,10,FALSE))</f>
        <v> </v>
      </c>
      <c r="F59" s="8" t="str">
        <f>IF(ISERROR(VLOOKUP(B59,Регистрация!$E$4:$N$103,7,FALSE))=TRUE," ",VLOOKUP(B59,Регистрация!$E$4:$N$103,7,FALSE))</f>
        <v> </v>
      </c>
      <c r="G59" s="19"/>
      <c r="H59" s="18">
        <v>0</v>
      </c>
      <c r="I59" s="8">
        <v>0</v>
      </c>
      <c r="J59" s="8"/>
      <c r="K59" s="8"/>
      <c r="L59" s="8">
        <v>0</v>
      </c>
      <c r="M59" s="8">
        <v>0</v>
      </c>
      <c r="N59" s="51">
        <v>0</v>
      </c>
      <c r="O59" s="20">
        <f t="shared" si="1"/>
        <v>0</v>
      </c>
      <c r="P59" s="16"/>
      <c r="Q59" t="e">
        <f>SUM(#REF!+#REF!+#REF!+#REF!+#REF!)</f>
        <v>#REF!</v>
      </c>
    </row>
    <row r="60" spans="1:17" ht="15" customHeight="1" hidden="1">
      <c r="A60" s="13">
        <v>50</v>
      </c>
      <c r="B60" s="9" t="str">
        <f>IF(ISERROR(VLOOKUP(A60,Регистрация!$B$4:$N$103,4,FALSE))=TRUE," ",VLOOKUP(A60,Регистрация!$B$4:$N$103,4,FALSE))</f>
        <v> </v>
      </c>
      <c r="C60" s="9" t="str">
        <f>IF(ISERROR(VLOOKUP(B60,Регистрация!$E$4:$N$103,2,FALSE))=TRUE," ",VLOOKUP(B60,Регистрация!$E$4:$N$103,2,FALSE))</f>
        <v> </v>
      </c>
      <c r="D60" s="8" t="str">
        <f>IF(ISERROR(VLOOKUP(B60,Регистрация!$E$4:$N$103,6,FALSE))=TRUE," ",IF(VLOOKUP(B60,Регистрация!$E$4:$N$103,6,FALSE)=0,"б/р",VLOOKUP(B60,Регистрация!$E$4:$N$103,6,FALSE)))</f>
        <v> </v>
      </c>
      <c r="E60" s="9" t="str">
        <f>IF(ISERROR(VLOOKUP(B60,Регистрация!$E$4:$N$103,10,FALSE))=TRUE," ",VLOOKUP(B60,Регистрация!$E$4:$N$103,10,FALSE))</f>
        <v> </v>
      </c>
      <c r="F60" s="8" t="str">
        <f>IF(ISERROR(VLOOKUP(B60,Регистрация!$E$4:$N$103,7,FALSE))=TRUE," ",VLOOKUP(B60,Регистрация!$E$4:$N$103,7,FALSE))</f>
        <v> </v>
      </c>
      <c r="G60" s="19"/>
      <c r="H60" s="18">
        <v>0</v>
      </c>
      <c r="I60" s="8">
        <v>0</v>
      </c>
      <c r="J60" s="8"/>
      <c r="K60" s="8"/>
      <c r="L60" s="8">
        <v>0</v>
      </c>
      <c r="M60" s="8">
        <v>0</v>
      </c>
      <c r="N60" s="51">
        <v>0</v>
      </c>
      <c r="O60" s="20">
        <f t="shared" si="1"/>
        <v>0</v>
      </c>
      <c r="P60" s="16"/>
      <c r="Q60" t="e">
        <f>SUM(#REF!+#REF!+#REF!+#REF!+#REF!)</f>
        <v>#REF!</v>
      </c>
    </row>
    <row r="61" spans="1:17" ht="15" customHeight="1" hidden="1">
      <c r="A61" s="13">
        <v>51</v>
      </c>
      <c r="B61" s="9" t="str">
        <f>IF(ISERROR(VLOOKUP(A61,Регистрация!$B$4:$N$103,4,FALSE))=TRUE," ",VLOOKUP(A61,Регистрация!$B$4:$N$103,4,FALSE))</f>
        <v> </v>
      </c>
      <c r="C61" s="9" t="str">
        <f>IF(ISERROR(VLOOKUP(B61,Регистрация!$E$4:$N$103,2,FALSE))=TRUE," ",VLOOKUP(B61,Регистрация!$E$4:$N$103,2,FALSE))</f>
        <v> </v>
      </c>
      <c r="D61" s="8" t="str">
        <f>IF(ISERROR(VLOOKUP(B61,Регистрация!$E$4:$N$103,6,FALSE))=TRUE," ",IF(VLOOKUP(B61,Регистрация!$E$4:$N$103,6,FALSE)=0,"б/р",VLOOKUP(B61,Регистрация!$E$4:$N$103,6,FALSE)))</f>
        <v> </v>
      </c>
      <c r="E61" s="9" t="str">
        <f>IF(ISERROR(VLOOKUP(B61,Регистрация!$E$4:$N$103,10,FALSE))=TRUE," ",VLOOKUP(B61,Регистрация!$E$4:$N$103,10,FALSE))</f>
        <v> </v>
      </c>
      <c r="F61" s="8" t="str">
        <f>IF(ISERROR(VLOOKUP(B61,Регистрация!$E$4:$N$103,7,FALSE))=TRUE," ",VLOOKUP(B61,Регистрация!$E$4:$N$103,7,FALSE))</f>
        <v> </v>
      </c>
      <c r="G61" s="19"/>
      <c r="H61" s="18">
        <v>0</v>
      </c>
      <c r="I61" s="8">
        <v>0</v>
      </c>
      <c r="J61" s="8"/>
      <c r="K61" s="8"/>
      <c r="L61" s="8">
        <v>0</v>
      </c>
      <c r="M61" s="8">
        <v>0</v>
      </c>
      <c r="N61" s="51">
        <v>0</v>
      </c>
      <c r="O61" s="20">
        <f t="shared" si="1"/>
        <v>0</v>
      </c>
      <c r="P61" s="16"/>
      <c r="Q61" t="e">
        <f>SUM(#REF!+#REF!+#REF!+#REF!+#REF!)</f>
        <v>#REF!</v>
      </c>
    </row>
    <row r="62" spans="1:17" ht="15" customHeight="1" hidden="1">
      <c r="A62" s="13">
        <v>52</v>
      </c>
      <c r="B62" s="9" t="str">
        <f>IF(ISERROR(VLOOKUP(A62,Регистрация!$B$4:$N$103,4,FALSE))=TRUE," ",VLOOKUP(A62,Регистрация!$B$4:$N$103,4,FALSE))</f>
        <v> </v>
      </c>
      <c r="C62" s="9" t="str">
        <f>IF(ISERROR(VLOOKUP(B62,Регистрация!$E$4:$N$103,2,FALSE))=TRUE," ",VLOOKUP(B62,Регистрация!$E$4:$N$103,2,FALSE))</f>
        <v> </v>
      </c>
      <c r="D62" s="8" t="str">
        <f>IF(ISERROR(VLOOKUP(B62,Регистрация!$E$4:$N$103,6,FALSE))=TRUE," ",IF(VLOOKUP(B62,Регистрация!$E$4:$N$103,6,FALSE)=0,"б/р",VLOOKUP(B62,Регистрация!$E$4:$N$103,6,FALSE)))</f>
        <v> </v>
      </c>
      <c r="E62" s="9" t="str">
        <f>IF(ISERROR(VLOOKUP(B62,Регистрация!$E$4:$N$103,10,FALSE))=TRUE," ",VLOOKUP(B62,Регистрация!$E$4:$N$103,10,FALSE))</f>
        <v> </v>
      </c>
      <c r="F62" s="8" t="str">
        <f>IF(ISERROR(VLOOKUP(B62,Регистрация!$E$4:$N$103,7,FALSE))=TRUE," ",VLOOKUP(B62,Регистрация!$E$4:$N$103,7,FALSE))</f>
        <v> </v>
      </c>
      <c r="G62" s="19"/>
      <c r="H62" s="18">
        <v>0</v>
      </c>
      <c r="I62" s="8">
        <v>0</v>
      </c>
      <c r="J62" s="8"/>
      <c r="K62" s="8"/>
      <c r="L62" s="8">
        <v>0</v>
      </c>
      <c r="M62" s="8">
        <v>0</v>
      </c>
      <c r="N62" s="51">
        <v>0</v>
      </c>
      <c r="O62" s="20">
        <f t="shared" si="1"/>
        <v>0</v>
      </c>
      <c r="P62" s="16"/>
      <c r="Q62" t="e">
        <f>SUM(#REF!+#REF!+#REF!+#REF!+#REF!)</f>
        <v>#REF!</v>
      </c>
    </row>
    <row r="63" spans="1:17" ht="15" customHeight="1" hidden="1">
      <c r="A63" s="13">
        <v>53</v>
      </c>
      <c r="B63" s="9" t="str">
        <f>IF(ISERROR(VLOOKUP(A63,Регистрация!$B$4:$N$103,4,FALSE))=TRUE," ",VLOOKUP(A63,Регистрация!$B$4:$N$103,4,FALSE))</f>
        <v> </v>
      </c>
      <c r="C63" s="9" t="str">
        <f>IF(ISERROR(VLOOKUP(B63,Регистрация!$E$4:$N$103,2,FALSE))=TRUE," ",VLOOKUP(B63,Регистрация!$E$4:$N$103,2,FALSE))</f>
        <v> </v>
      </c>
      <c r="D63" s="8" t="str">
        <f>IF(ISERROR(VLOOKUP(B63,Регистрация!$E$4:$N$103,6,FALSE))=TRUE," ",IF(VLOOKUP(B63,Регистрация!$E$4:$N$103,6,FALSE)=0,"б/р",VLOOKUP(B63,Регистрация!$E$4:$N$103,6,FALSE)))</f>
        <v> </v>
      </c>
      <c r="E63" s="9" t="str">
        <f>IF(ISERROR(VLOOKUP(B63,Регистрация!$E$4:$N$103,10,FALSE))=TRUE," ",VLOOKUP(B63,Регистрация!$E$4:$N$103,10,FALSE))</f>
        <v> </v>
      </c>
      <c r="F63" s="8" t="str">
        <f>IF(ISERROR(VLOOKUP(B63,Регистрация!$E$4:$N$103,7,FALSE))=TRUE," ",VLOOKUP(B63,Регистрация!$E$4:$N$103,7,FALSE))</f>
        <v> </v>
      </c>
      <c r="G63" s="19"/>
      <c r="H63" s="18">
        <v>0</v>
      </c>
      <c r="I63" s="8">
        <v>0</v>
      </c>
      <c r="J63" s="8"/>
      <c r="K63" s="8"/>
      <c r="L63" s="8">
        <v>0</v>
      </c>
      <c r="M63" s="8">
        <v>0</v>
      </c>
      <c r="N63" s="51">
        <v>0</v>
      </c>
      <c r="O63" s="20">
        <f t="shared" si="1"/>
        <v>0</v>
      </c>
      <c r="P63" s="16"/>
      <c r="Q63" t="e">
        <f>SUM(#REF!+#REF!+#REF!+#REF!+#REF!)</f>
        <v>#REF!</v>
      </c>
    </row>
    <row r="64" spans="1:17" ht="15" customHeight="1" hidden="1">
      <c r="A64" s="13">
        <v>54</v>
      </c>
      <c r="B64" s="9" t="str">
        <f>IF(ISERROR(VLOOKUP(A64,Регистрация!$B$4:$N$103,4,FALSE))=TRUE," ",VLOOKUP(A64,Регистрация!$B$4:$N$103,4,FALSE))</f>
        <v> </v>
      </c>
      <c r="C64" s="9" t="str">
        <f>IF(ISERROR(VLOOKUP(B64,Регистрация!$E$4:$N$103,2,FALSE))=TRUE," ",VLOOKUP(B64,Регистрация!$E$4:$N$103,2,FALSE))</f>
        <v> </v>
      </c>
      <c r="D64" s="8" t="str">
        <f>IF(ISERROR(VLOOKUP(B64,Регистрация!$E$4:$N$103,6,FALSE))=TRUE," ",IF(VLOOKUP(B64,Регистрация!$E$4:$N$103,6,FALSE)=0,"б/р",VLOOKUP(B64,Регистрация!$E$4:$N$103,6,FALSE)))</f>
        <v> </v>
      </c>
      <c r="E64" s="9" t="str">
        <f>IF(ISERROR(VLOOKUP(B64,Регистрация!$E$4:$N$103,10,FALSE))=TRUE," ",VLOOKUP(B64,Регистрация!$E$4:$N$103,10,FALSE))</f>
        <v> </v>
      </c>
      <c r="F64" s="8" t="str">
        <f>IF(ISERROR(VLOOKUP(B64,Регистрация!$E$4:$N$103,7,FALSE))=TRUE," ",VLOOKUP(B64,Регистрация!$E$4:$N$103,7,FALSE))</f>
        <v> </v>
      </c>
      <c r="G64" s="19"/>
      <c r="H64" s="18">
        <v>0</v>
      </c>
      <c r="I64" s="8">
        <v>0</v>
      </c>
      <c r="J64" s="8"/>
      <c r="K64" s="8"/>
      <c r="L64" s="8">
        <v>0</v>
      </c>
      <c r="M64" s="8">
        <v>0</v>
      </c>
      <c r="N64" s="51">
        <v>0</v>
      </c>
      <c r="O64" s="20">
        <f t="shared" si="1"/>
        <v>0</v>
      </c>
      <c r="P64" s="16"/>
      <c r="Q64" t="e">
        <f>SUM(#REF!+#REF!+#REF!+#REF!+#REF!)</f>
        <v>#REF!</v>
      </c>
    </row>
    <row r="65" spans="1:17" ht="15" customHeight="1" hidden="1">
      <c r="A65" s="13">
        <v>55</v>
      </c>
      <c r="B65" s="9" t="str">
        <f>IF(ISERROR(VLOOKUP(A65,Регистрация!$B$4:$N$103,4,FALSE))=TRUE," ",VLOOKUP(A65,Регистрация!$B$4:$N$103,4,FALSE))</f>
        <v> </v>
      </c>
      <c r="C65" s="9" t="str">
        <f>IF(ISERROR(VLOOKUP(B65,Регистрация!$E$4:$N$103,2,FALSE))=TRUE," ",VLOOKUP(B65,Регистрация!$E$4:$N$103,2,FALSE))</f>
        <v> </v>
      </c>
      <c r="D65" s="8" t="str">
        <f>IF(ISERROR(VLOOKUP(B65,Регистрация!$E$4:$N$103,6,FALSE))=TRUE," ",IF(VLOOKUP(B65,Регистрация!$E$4:$N$103,6,FALSE)=0,"б/р",VLOOKUP(B65,Регистрация!$E$4:$N$103,6,FALSE)))</f>
        <v> </v>
      </c>
      <c r="E65" s="9" t="str">
        <f>IF(ISERROR(VLOOKUP(B65,Регистрация!$E$4:$N$103,10,FALSE))=TRUE," ",VLOOKUP(B65,Регистрация!$E$4:$N$103,10,FALSE))</f>
        <v> </v>
      </c>
      <c r="F65" s="8" t="str">
        <f>IF(ISERROR(VLOOKUP(B65,Регистрация!$E$4:$N$103,7,FALSE))=TRUE," ",VLOOKUP(B65,Регистрация!$E$4:$N$103,7,FALSE))</f>
        <v> </v>
      </c>
      <c r="G65" s="19"/>
      <c r="H65" s="18">
        <v>0</v>
      </c>
      <c r="I65" s="8">
        <v>0</v>
      </c>
      <c r="J65" s="8"/>
      <c r="K65" s="8"/>
      <c r="L65" s="8">
        <v>0</v>
      </c>
      <c r="M65" s="8">
        <v>0</v>
      </c>
      <c r="N65" s="51">
        <v>0</v>
      </c>
      <c r="O65" s="20">
        <f t="shared" si="1"/>
        <v>0</v>
      </c>
      <c r="P65" s="16"/>
      <c r="Q65" t="e">
        <f>SUM(#REF!+#REF!+#REF!+#REF!+#REF!)</f>
        <v>#REF!</v>
      </c>
    </row>
    <row r="66" spans="1:17" ht="15" customHeight="1" hidden="1">
      <c r="A66" s="13">
        <v>56</v>
      </c>
      <c r="B66" s="9" t="str">
        <f>IF(ISERROR(VLOOKUP(A66,Регистрация!$B$4:$N$103,4,FALSE))=TRUE," ",VLOOKUP(A66,Регистрация!$B$4:$N$103,4,FALSE))</f>
        <v> </v>
      </c>
      <c r="C66" s="9" t="str">
        <f>IF(ISERROR(VLOOKUP(B66,Регистрация!$E$4:$N$103,2,FALSE))=TRUE," ",VLOOKUP(B66,Регистрация!$E$4:$N$103,2,FALSE))</f>
        <v> </v>
      </c>
      <c r="D66" s="8" t="str">
        <f>IF(ISERROR(VLOOKUP(B66,Регистрация!$E$4:$N$103,6,FALSE))=TRUE," ",IF(VLOOKUP(B66,Регистрация!$E$4:$N$103,6,FALSE)=0,"б/р",VLOOKUP(B66,Регистрация!$E$4:$N$103,6,FALSE)))</f>
        <v> </v>
      </c>
      <c r="E66" s="9" t="str">
        <f>IF(ISERROR(VLOOKUP(B66,Регистрация!$E$4:$N$103,10,FALSE))=TRUE," ",VLOOKUP(B66,Регистрация!$E$4:$N$103,10,FALSE))</f>
        <v> </v>
      </c>
      <c r="F66" s="8" t="str">
        <f>IF(ISERROR(VLOOKUP(B66,Регистрация!$E$4:$N$103,7,FALSE))=TRUE," ",VLOOKUP(B66,Регистрация!$E$4:$N$103,7,FALSE))</f>
        <v> </v>
      </c>
      <c r="G66" s="19"/>
      <c r="H66" s="18">
        <v>0</v>
      </c>
      <c r="I66" s="8">
        <v>0</v>
      </c>
      <c r="J66" s="8"/>
      <c r="K66" s="8"/>
      <c r="L66" s="8">
        <v>0</v>
      </c>
      <c r="M66" s="8">
        <v>0</v>
      </c>
      <c r="N66" s="51">
        <v>0</v>
      </c>
      <c r="O66" s="20">
        <f t="shared" si="1"/>
        <v>0</v>
      </c>
      <c r="P66" s="16"/>
      <c r="Q66" t="e">
        <f>SUM(#REF!+#REF!+#REF!+#REF!+#REF!)</f>
        <v>#REF!</v>
      </c>
    </row>
    <row r="67" spans="1:17" ht="15" customHeight="1" hidden="1">
      <c r="A67" s="13">
        <v>57</v>
      </c>
      <c r="B67" s="9" t="str">
        <f>IF(ISERROR(VLOOKUP(A67,Регистрация!$B$4:$N$103,4,FALSE))=TRUE," ",VLOOKUP(A67,Регистрация!$B$4:$N$103,4,FALSE))</f>
        <v> </v>
      </c>
      <c r="C67" s="9" t="str">
        <f>IF(ISERROR(VLOOKUP(B67,Регистрация!$E$4:$N$103,2,FALSE))=TRUE," ",VLOOKUP(B67,Регистрация!$E$4:$N$103,2,FALSE))</f>
        <v> </v>
      </c>
      <c r="D67" s="8" t="str">
        <f>IF(ISERROR(VLOOKUP(B67,Регистрация!$E$4:$N$103,6,FALSE))=TRUE," ",IF(VLOOKUP(B67,Регистрация!$E$4:$N$103,6,FALSE)=0,"б/р",VLOOKUP(B67,Регистрация!$E$4:$N$103,6,FALSE)))</f>
        <v> </v>
      </c>
      <c r="E67" s="9" t="str">
        <f>IF(ISERROR(VLOOKUP(B67,Регистрация!$E$4:$N$103,10,FALSE))=TRUE," ",VLOOKUP(B67,Регистрация!$E$4:$N$103,10,FALSE))</f>
        <v> </v>
      </c>
      <c r="F67" s="8" t="str">
        <f>IF(ISERROR(VLOOKUP(B67,Регистрация!$E$4:$N$103,7,FALSE))=TRUE," ",VLOOKUP(B67,Регистрация!$E$4:$N$103,7,FALSE))</f>
        <v> </v>
      </c>
      <c r="G67" s="19"/>
      <c r="H67" s="18">
        <v>0</v>
      </c>
      <c r="I67" s="8">
        <v>0</v>
      </c>
      <c r="J67" s="8"/>
      <c r="K67" s="8"/>
      <c r="L67" s="8">
        <v>0</v>
      </c>
      <c r="M67" s="8">
        <v>0</v>
      </c>
      <c r="N67" s="51">
        <v>0</v>
      </c>
      <c r="O67" s="20">
        <f t="shared" si="1"/>
        <v>0</v>
      </c>
      <c r="P67" s="16"/>
      <c r="Q67" t="e">
        <f>SUM(#REF!+#REF!+#REF!+#REF!+#REF!)</f>
        <v>#REF!</v>
      </c>
    </row>
    <row r="68" spans="1:17" ht="15" customHeight="1" hidden="1">
      <c r="A68" s="13">
        <v>58</v>
      </c>
      <c r="B68" s="9" t="str">
        <f>IF(ISERROR(VLOOKUP(A68,Регистрация!$B$4:$N$103,4,FALSE))=TRUE," ",VLOOKUP(A68,Регистрация!$B$4:$N$103,4,FALSE))</f>
        <v> </v>
      </c>
      <c r="C68" s="9" t="str">
        <f>IF(ISERROR(VLOOKUP(B68,Регистрация!$E$4:$N$103,2,FALSE))=TRUE," ",VLOOKUP(B68,Регистрация!$E$4:$N$103,2,FALSE))</f>
        <v> </v>
      </c>
      <c r="D68" s="8" t="str">
        <f>IF(ISERROR(VLOOKUP(B68,Регистрация!$E$4:$N$103,6,FALSE))=TRUE," ",IF(VLOOKUP(B68,Регистрация!$E$4:$N$103,6,FALSE)=0,"б/р",VLOOKUP(B68,Регистрация!$E$4:$N$103,6,FALSE)))</f>
        <v> </v>
      </c>
      <c r="E68" s="9" t="str">
        <f>IF(ISERROR(VLOOKUP(B68,Регистрация!$E$4:$N$103,10,FALSE))=TRUE," ",VLOOKUP(B68,Регистрация!$E$4:$N$103,10,FALSE))</f>
        <v> </v>
      </c>
      <c r="F68" s="8" t="str">
        <f>IF(ISERROR(VLOOKUP(B68,Регистрация!$E$4:$N$103,7,FALSE))=TRUE," ",VLOOKUP(B68,Регистрация!$E$4:$N$103,7,FALSE))</f>
        <v> </v>
      </c>
      <c r="G68" s="19"/>
      <c r="H68" s="18">
        <v>0</v>
      </c>
      <c r="I68" s="8">
        <v>0</v>
      </c>
      <c r="J68" s="8"/>
      <c r="K68" s="8"/>
      <c r="L68" s="8">
        <v>0</v>
      </c>
      <c r="M68" s="8">
        <v>0</v>
      </c>
      <c r="N68" s="51">
        <v>0</v>
      </c>
      <c r="O68" s="20">
        <f t="shared" si="1"/>
        <v>0</v>
      </c>
      <c r="P68" s="16"/>
      <c r="Q68" t="e">
        <f>SUM(#REF!+#REF!+#REF!+#REF!+#REF!)</f>
        <v>#REF!</v>
      </c>
    </row>
    <row r="69" spans="1:17" ht="15" customHeight="1" hidden="1">
      <c r="A69" s="13">
        <v>59</v>
      </c>
      <c r="B69" s="9" t="str">
        <f>IF(ISERROR(VLOOKUP(A69,Регистрация!$B$4:$N$103,4,FALSE))=TRUE," ",VLOOKUP(A69,Регистрация!$B$4:$N$103,4,FALSE))</f>
        <v> </v>
      </c>
      <c r="C69" s="9" t="str">
        <f>IF(ISERROR(VLOOKUP(B69,Регистрация!$E$4:$N$103,2,FALSE))=TRUE," ",VLOOKUP(B69,Регистрация!$E$4:$N$103,2,FALSE))</f>
        <v> </v>
      </c>
      <c r="D69" s="8" t="str">
        <f>IF(ISERROR(VLOOKUP(B69,Регистрация!$E$4:$N$103,6,FALSE))=TRUE," ",IF(VLOOKUP(B69,Регистрация!$E$4:$N$103,6,FALSE)=0,"б/р",VLOOKUP(B69,Регистрация!$E$4:$N$103,6,FALSE)))</f>
        <v> </v>
      </c>
      <c r="E69" s="9" t="str">
        <f>IF(ISERROR(VLOOKUP(B69,Регистрация!$E$4:$N$103,10,FALSE))=TRUE," ",VLOOKUP(B69,Регистрация!$E$4:$N$103,10,FALSE))</f>
        <v> </v>
      </c>
      <c r="F69" s="8" t="str">
        <f>IF(ISERROR(VLOOKUP(B69,Регистрация!$E$4:$N$103,7,FALSE))=TRUE," ",VLOOKUP(B69,Регистрация!$E$4:$N$103,7,FALSE))</f>
        <v> </v>
      </c>
      <c r="G69" s="19"/>
      <c r="H69" s="18">
        <v>0</v>
      </c>
      <c r="I69" s="8">
        <v>0</v>
      </c>
      <c r="J69" s="8"/>
      <c r="K69" s="8"/>
      <c r="L69" s="8">
        <v>0</v>
      </c>
      <c r="M69" s="8">
        <v>0</v>
      </c>
      <c r="N69" s="51">
        <v>0</v>
      </c>
      <c r="O69" s="20">
        <f t="shared" si="1"/>
        <v>0</v>
      </c>
      <c r="P69" s="16"/>
      <c r="Q69" t="e">
        <f>SUM(#REF!+#REF!+#REF!+#REF!+#REF!)</f>
        <v>#REF!</v>
      </c>
    </row>
    <row r="70" spans="1:17" ht="15" customHeight="1" hidden="1">
      <c r="A70" s="13">
        <v>60</v>
      </c>
      <c r="B70" s="9" t="str">
        <f>IF(ISERROR(VLOOKUP(A70,Регистрация!$B$4:$N$103,4,FALSE))=TRUE," ",VLOOKUP(A70,Регистрация!$B$4:$N$103,4,FALSE))</f>
        <v> </v>
      </c>
      <c r="C70" s="9" t="str">
        <f>IF(ISERROR(VLOOKUP(B70,Регистрация!$E$4:$N$103,2,FALSE))=TRUE," ",VLOOKUP(B70,Регистрация!$E$4:$N$103,2,FALSE))</f>
        <v> </v>
      </c>
      <c r="D70" s="8" t="str">
        <f>IF(ISERROR(VLOOKUP(B70,Регистрация!$E$4:$N$103,6,FALSE))=TRUE," ",IF(VLOOKUP(B70,Регистрация!$E$4:$N$103,6,FALSE)=0,"б/р",VLOOKUP(B70,Регистрация!$E$4:$N$103,6,FALSE)))</f>
        <v> </v>
      </c>
      <c r="E70" s="9" t="str">
        <f>IF(ISERROR(VLOOKUP(B70,Регистрация!$E$4:$N$103,10,FALSE))=TRUE," ",VLOOKUP(B70,Регистрация!$E$4:$N$103,10,FALSE))</f>
        <v> </v>
      </c>
      <c r="F70" s="8" t="str">
        <f>IF(ISERROR(VLOOKUP(B70,Регистрация!$E$4:$N$103,7,FALSE))=TRUE," ",VLOOKUP(B70,Регистрация!$E$4:$N$103,7,FALSE))</f>
        <v> </v>
      </c>
      <c r="G70" s="19"/>
      <c r="H70" s="18">
        <v>0</v>
      </c>
      <c r="I70" s="8">
        <v>0</v>
      </c>
      <c r="J70" s="8"/>
      <c r="K70" s="8"/>
      <c r="L70" s="8">
        <v>0</v>
      </c>
      <c r="M70" s="8">
        <v>0</v>
      </c>
      <c r="N70" s="51">
        <v>0</v>
      </c>
      <c r="O70" s="20">
        <f t="shared" si="1"/>
        <v>0</v>
      </c>
      <c r="P70" s="16"/>
      <c r="Q70" t="e">
        <f>SUM(#REF!+#REF!+#REF!+#REF!+#REF!)</f>
        <v>#REF!</v>
      </c>
    </row>
    <row r="71" spans="1:17" ht="15" customHeight="1" hidden="1">
      <c r="A71" s="13">
        <v>61</v>
      </c>
      <c r="B71" s="9" t="str">
        <f>IF(ISERROR(VLOOKUP(A71,Регистрация!$B$4:$N$103,4,FALSE))=TRUE," ",VLOOKUP(A71,Регистрация!$B$4:$N$103,4,FALSE))</f>
        <v> </v>
      </c>
      <c r="C71" s="9" t="str">
        <f>IF(ISERROR(VLOOKUP(B71,Регистрация!$E$4:$N$103,2,FALSE))=TRUE," ",VLOOKUP(B71,Регистрация!$E$4:$N$103,2,FALSE))</f>
        <v> </v>
      </c>
      <c r="D71" s="8" t="str">
        <f>IF(ISERROR(VLOOKUP(B71,Регистрация!$E$4:$N$103,6,FALSE))=TRUE," ",IF(VLOOKUP(B71,Регистрация!$E$4:$N$103,6,FALSE)=0,"б/р",VLOOKUP(B71,Регистрация!$E$4:$N$103,6,FALSE)))</f>
        <v> </v>
      </c>
      <c r="E71" s="9" t="str">
        <f>IF(ISERROR(VLOOKUP(B71,Регистрация!$E$4:$N$103,10,FALSE))=TRUE," ",VLOOKUP(B71,Регистрация!$E$4:$N$103,10,FALSE))</f>
        <v> </v>
      </c>
      <c r="F71" s="8" t="str">
        <f>IF(ISERROR(VLOOKUP(B71,Регистрация!$E$4:$N$103,7,FALSE))=TRUE," ",VLOOKUP(B71,Регистрация!$E$4:$N$103,7,FALSE))</f>
        <v> </v>
      </c>
      <c r="G71" s="19"/>
      <c r="H71" s="18">
        <v>0</v>
      </c>
      <c r="I71" s="8">
        <v>0</v>
      </c>
      <c r="J71" s="8"/>
      <c r="K71" s="8"/>
      <c r="L71" s="8">
        <v>0</v>
      </c>
      <c r="M71" s="8">
        <v>0</v>
      </c>
      <c r="N71" s="51">
        <v>0</v>
      </c>
      <c r="O71" s="20">
        <f t="shared" si="1"/>
        <v>0</v>
      </c>
      <c r="P71" s="16"/>
      <c r="Q71" t="e">
        <f>SUM(#REF!+#REF!+#REF!+#REF!+#REF!)</f>
        <v>#REF!</v>
      </c>
    </row>
    <row r="72" spans="1:17" ht="15" customHeight="1" hidden="1">
      <c r="A72" s="13">
        <v>62</v>
      </c>
      <c r="B72" s="9" t="str">
        <f>IF(ISERROR(VLOOKUP(A72,Регистрация!$B$4:$N$103,4,FALSE))=TRUE," ",VLOOKUP(A72,Регистрация!$B$4:$N$103,4,FALSE))</f>
        <v> </v>
      </c>
      <c r="C72" s="9" t="str">
        <f>IF(ISERROR(VLOOKUP(B72,Регистрация!$E$4:$N$103,2,FALSE))=TRUE," ",VLOOKUP(B72,Регистрация!$E$4:$N$103,2,FALSE))</f>
        <v> </v>
      </c>
      <c r="D72" s="8" t="str">
        <f>IF(ISERROR(VLOOKUP(B72,Регистрация!$E$4:$N$103,6,FALSE))=TRUE," ",IF(VLOOKUP(B72,Регистрация!$E$4:$N$103,6,FALSE)=0,"б/р",VLOOKUP(B72,Регистрация!$E$4:$N$103,6,FALSE)))</f>
        <v> </v>
      </c>
      <c r="E72" s="9" t="str">
        <f>IF(ISERROR(VLOOKUP(B72,Регистрация!$E$4:$N$103,10,FALSE))=TRUE," ",VLOOKUP(B72,Регистрация!$E$4:$N$103,10,FALSE))</f>
        <v> </v>
      </c>
      <c r="F72" s="8" t="str">
        <f>IF(ISERROR(VLOOKUP(B72,Регистрация!$E$4:$N$103,7,FALSE))=TRUE," ",VLOOKUP(B72,Регистрация!$E$4:$N$103,7,FALSE))</f>
        <v> </v>
      </c>
      <c r="G72" s="19"/>
      <c r="H72" s="18">
        <v>0</v>
      </c>
      <c r="I72" s="8">
        <v>0</v>
      </c>
      <c r="J72" s="8"/>
      <c r="K72" s="8"/>
      <c r="L72" s="8">
        <v>0</v>
      </c>
      <c r="M72" s="8">
        <v>0</v>
      </c>
      <c r="N72" s="51">
        <v>0</v>
      </c>
      <c r="O72" s="20">
        <f t="shared" si="1"/>
        <v>0</v>
      </c>
      <c r="P72" s="16"/>
      <c r="Q72" t="e">
        <f>SUM(#REF!+#REF!+#REF!+#REF!+#REF!)</f>
        <v>#REF!</v>
      </c>
    </row>
    <row r="73" spans="1:17" ht="15" customHeight="1" hidden="1">
      <c r="A73" s="13">
        <v>63</v>
      </c>
      <c r="B73" s="9" t="str">
        <f>IF(ISERROR(VLOOKUP(A73,Регистрация!$B$4:$N$103,4,FALSE))=TRUE," ",VLOOKUP(A73,Регистрация!$B$4:$N$103,4,FALSE))</f>
        <v> </v>
      </c>
      <c r="C73" s="9" t="str">
        <f>IF(ISERROR(VLOOKUP(B73,Регистрация!$E$4:$N$103,2,FALSE))=TRUE," ",VLOOKUP(B73,Регистрация!$E$4:$N$103,2,FALSE))</f>
        <v> </v>
      </c>
      <c r="D73" s="8" t="str">
        <f>IF(ISERROR(VLOOKUP(B73,Регистрация!$E$4:$N$103,6,FALSE))=TRUE," ",IF(VLOOKUP(B73,Регистрация!$E$4:$N$103,6,FALSE)=0,"б/р",VLOOKUP(B73,Регистрация!$E$4:$N$103,6,FALSE)))</f>
        <v> </v>
      </c>
      <c r="E73" s="9" t="str">
        <f>IF(ISERROR(VLOOKUP(B73,Регистрация!$E$4:$N$103,10,FALSE))=TRUE," ",VLOOKUP(B73,Регистрация!$E$4:$N$103,10,FALSE))</f>
        <v> </v>
      </c>
      <c r="F73" s="8" t="str">
        <f>IF(ISERROR(VLOOKUP(B73,Регистрация!$E$4:$N$103,7,FALSE))=TRUE," ",VLOOKUP(B73,Регистрация!$E$4:$N$103,7,FALSE))</f>
        <v> </v>
      </c>
      <c r="G73" s="19"/>
      <c r="H73" s="18">
        <v>0</v>
      </c>
      <c r="I73" s="8">
        <v>0</v>
      </c>
      <c r="J73" s="8"/>
      <c r="K73" s="8"/>
      <c r="L73" s="8">
        <v>0</v>
      </c>
      <c r="M73" s="8">
        <v>0</v>
      </c>
      <c r="N73" s="51">
        <v>0</v>
      </c>
      <c r="O73" s="20">
        <f t="shared" si="1"/>
        <v>0</v>
      </c>
      <c r="P73" s="16"/>
      <c r="Q73" t="e">
        <f>SUM(#REF!+#REF!+#REF!+#REF!+#REF!)</f>
        <v>#REF!</v>
      </c>
    </row>
    <row r="74" spans="1:17" ht="15" customHeight="1" hidden="1">
      <c r="A74" s="13">
        <v>64</v>
      </c>
      <c r="B74" s="9" t="str">
        <f>IF(ISERROR(VLOOKUP(A74,Регистрация!$B$4:$N$103,4,FALSE))=TRUE," ",VLOOKUP(A74,Регистрация!$B$4:$N$103,4,FALSE))</f>
        <v> </v>
      </c>
      <c r="C74" s="9" t="str">
        <f>IF(ISERROR(VLOOKUP(B74,Регистрация!$E$4:$N$103,2,FALSE))=TRUE," ",VLOOKUP(B74,Регистрация!$E$4:$N$103,2,FALSE))</f>
        <v> </v>
      </c>
      <c r="D74" s="8" t="str">
        <f>IF(ISERROR(VLOOKUP(B74,Регистрация!$E$4:$N$103,6,FALSE))=TRUE," ",IF(VLOOKUP(B74,Регистрация!$E$4:$N$103,6,FALSE)=0,"б/р",VLOOKUP(B74,Регистрация!$E$4:$N$103,6,FALSE)))</f>
        <v> </v>
      </c>
      <c r="E74" s="9" t="str">
        <f>IF(ISERROR(VLOOKUP(B74,Регистрация!$E$4:$N$103,10,FALSE))=TRUE," ",VLOOKUP(B74,Регистрация!$E$4:$N$103,10,FALSE))</f>
        <v> </v>
      </c>
      <c r="F74" s="8" t="str">
        <f>IF(ISERROR(VLOOKUP(B74,Регистрация!$E$4:$N$103,7,FALSE))=TRUE," ",VLOOKUP(B74,Регистрация!$E$4:$N$103,7,FALSE))</f>
        <v> </v>
      </c>
      <c r="G74" s="19"/>
      <c r="H74" s="18">
        <v>0</v>
      </c>
      <c r="I74" s="8">
        <v>0</v>
      </c>
      <c r="J74" s="8"/>
      <c r="K74" s="8"/>
      <c r="L74" s="8">
        <v>0</v>
      </c>
      <c r="M74" s="8">
        <v>0</v>
      </c>
      <c r="N74" s="51">
        <v>0</v>
      </c>
      <c r="O74" s="20">
        <f t="shared" si="1"/>
        <v>0</v>
      </c>
      <c r="P74" s="16"/>
      <c r="Q74" t="e">
        <f>SUM(#REF!+#REF!+#REF!+#REF!+#REF!)</f>
        <v>#REF!</v>
      </c>
    </row>
    <row r="75" spans="1:17" ht="15" customHeight="1" hidden="1">
      <c r="A75" s="13">
        <v>65</v>
      </c>
      <c r="B75" s="9" t="str">
        <f>IF(ISERROR(VLOOKUP(A75,Регистрация!$B$4:$N$103,4,FALSE))=TRUE," ",VLOOKUP(A75,Регистрация!$B$4:$N$103,4,FALSE))</f>
        <v> </v>
      </c>
      <c r="C75" s="9" t="str">
        <f>IF(ISERROR(VLOOKUP(B75,Регистрация!$E$4:$N$103,2,FALSE))=TRUE," ",VLOOKUP(B75,Регистрация!$E$4:$N$103,2,FALSE))</f>
        <v> </v>
      </c>
      <c r="D75" s="8" t="str">
        <f>IF(ISERROR(VLOOKUP(B75,Регистрация!$E$4:$N$103,6,FALSE))=TRUE," ",IF(VLOOKUP(B75,Регистрация!$E$4:$N$103,6,FALSE)=0,"б/р",VLOOKUP(B75,Регистрация!$E$4:$N$103,6,FALSE)))</f>
        <v> </v>
      </c>
      <c r="E75" s="9" t="str">
        <f>IF(ISERROR(VLOOKUP(B75,Регистрация!$E$4:$N$103,10,FALSE))=TRUE," ",VLOOKUP(B75,Регистрация!$E$4:$N$103,10,FALSE))</f>
        <v> </v>
      </c>
      <c r="F75" s="8" t="str">
        <f>IF(ISERROR(VLOOKUP(B75,Регистрация!$E$4:$N$103,7,FALSE))=TRUE," ",VLOOKUP(B75,Регистрация!$E$4:$N$103,7,FALSE))</f>
        <v> </v>
      </c>
      <c r="G75" s="19"/>
      <c r="H75" s="18">
        <v>0</v>
      </c>
      <c r="I75" s="8">
        <v>0</v>
      </c>
      <c r="J75" s="8"/>
      <c r="K75" s="8"/>
      <c r="L75" s="8">
        <v>0</v>
      </c>
      <c r="M75" s="8">
        <v>0</v>
      </c>
      <c r="N75" s="51">
        <v>0</v>
      </c>
      <c r="O75" s="20">
        <f t="shared" si="1"/>
        <v>0</v>
      </c>
      <c r="P75" s="16"/>
      <c r="Q75" t="e">
        <f>SUM(#REF!+#REF!+#REF!+#REF!+#REF!)</f>
        <v>#REF!</v>
      </c>
    </row>
    <row r="76" spans="1:17" ht="15" customHeight="1" hidden="1">
      <c r="A76" s="13">
        <v>66</v>
      </c>
      <c r="B76" s="9" t="str">
        <f>IF(ISERROR(VLOOKUP(A76,Регистрация!$B$4:$N$103,4,FALSE))=TRUE," ",VLOOKUP(A76,Регистрация!$B$4:$N$103,4,FALSE))</f>
        <v> </v>
      </c>
      <c r="C76" s="9" t="str">
        <f>IF(ISERROR(VLOOKUP(B76,Регистрация!$E$4:$N$103,2,FALSE))=TRUE," ",VLOOKUP(B76,Регистрация!$E$4:$N$103,2,FALSE))</f>
        <v> </v>
      </c>
      <c r="D76" s="8" t="str">
        <f>IF(ISERROR(VLOOKUP(B76,Регистрация!$E$4:$N$103,6,FALSE))=TRUE," ",IF(VLOOKUP(B76,Регистрация!$E$4:$N$103,6,FALSE)=0,"б/р",VLOOKUP(B76,Регистрация!$E$4:$N$103,6,FALSE)))</f>
        <v> </v>
      </c>
      <c r="E76" s="9" t="str">
        <f>IF(ISERROR(VLOOKUP(B76,Регистрация!$E$4:$N$103,10,FALSE))=TRUE," ",VLOOKUP(B76,Регистрация!$E$4:$N$103,10,FALSE))</f>
        <v> </v>
      </c>
      <c r="F76" s="8" t="str">
        <f>IF(ISERROR(VLOOKUP(B76,Регистрация!$E$4:$N$103,7,FALSE))=TRUE," ",VLOOKUP(B76,Регистрация!$E$4:$N$103,7,FALSE))</f>
        <v> </v>
      </c>
      <c r="G76" s="19"/>
      <c r="H76" s="18">
        <v>0</v>
      </c>
      <c r="I76" s="8">
        <v>0</v>
      </c>
      <c r="J76" s="8"/>
      <c r="K76" s="8"/>
      <c r="L76" s="8">
        <v>0</v>
      </c>
      <c r="M76" s="8">
        <v>0</v>
      </c>
      <c r="N76" s="51">
        <v>0</v>
      </c>
      <c r="O76" s="20">
        <f aca="true" t="shared" si="2" ref="O76:O110">SUM(LARGE(H76:N76,1)+LARGE(H76:N76,2)+LARGE(H76:N76,3)+LARGE(H76:N76,4)+LARGE(H76:N76,5))</f>
        <v>0</v>
      </c>
      <c r="P76" s="16"/>
      <c r="Q76" t="e">
        <f>SUM(#REF!+#REF!+#REF!+#REF!+#REF!)</f>
        <v>#REF!</v>
      </c>
    </row>
    <row r="77" spans="1:17" ht="15" customHeight="1" hidden="1">
      <c r="A77" s="13">
        <v>67</v>
      </c>
      <c r="B77" s="9" t="str">
        <f>IF(ISERROR(VLOOKUP(A77,Регистрация!$B$4:$N$103,4,FALSE))=TRUE," ",VLOOKUP(A77,Регистрация!$B$4:$N$103,4,FALSE))</f>
        <v> </v>
      </c>
      <c r="C77" s="9" t="str">
        <f>IF(ISERROR(VLOOKUP(B77,Регистрация!$E$4:$N$103,2,FALSE))=TRUE," ",VLOOKUP(B77,Регистрация!$E$4:$N$103,2,FALSE))</f>
        <v> </v>
      </c>
      <c r="D77" s="8" t="str">
        <f>IF(ISERROR(VLOOKUP(B77,Регистрация!$E$4:$N$103,6,FALSE))=TRUE," ",IF(VLOOKUP(B77,Регистрация!$E$4:$N$103,6,FALSE)=0,"б/р",VLOOKUP(B77,Регистрация!$E$4:$N$103,6,FALSE)))</f>
        <v> </v>
      </c>
      <c r="E77" s="9" t="str">
        <f>IF(ISERROR(VLOOKUP(B77,Регистрация!$E$4:$N$103,10,FALSE))=TRUE," ",VLOOKUP(B77,Регистрация!$E$4:$N$103,10,FALSE))</f>
        <v> </v>
      </c>
      <c r="F77" s="8" t="str">
        <f>IF(ISERROR(VLOOKUP(B77,Регистрация!$E$4:$N$103,7,FALSE))=TRUE," ",VLOOKUP(B77,Регистрация!$E$4:$N$103,7,FALSE))</f>
        <v> </v>
      </c>
      <c r="G77" s="19"/>
      <c r="H77" s="18">
        <v>0</v>
      </c>
      <c r="I77" s="8">
        <v>0</v>
      </c>
      <c r="J77" s="8"/>
      <c r="K77" s="8"/>
      <c r="L77" s="8">
        <v>0</v>
      </c>
      <c r="M77" s="8">
        <v>0</v>
      </c>
      <c r="N77" s="51">
        <v>0</v>
      </c>
      <c r="O77" s="20">
        <f t="shared" si="2"/>
        <v>0</v>
      </c>
      <c r="P77" s="16"/>
      <c r="Q77" t="e">
        <f>SUM(#REF!+#REF!+#REF!+#REF!+#REF!)</f>
        <v>#REF!</v>
      </c>
    </row>
    <row r="78" spans="1:17" ht="15" customHeight="1" hidden="1">
      <c r="A78" s="13">
        <v>68</v>
      </c>
      <c r="B78" s="9" t="str">
        <f>IF(ISERROR(VLOOKUP(A78,Регистрация!$B$4:$N$103,4,FALSE))=TRUE," ",VLOOKUP(A78,Регистрация!$B$4:$N$103,4,FALSE))</f>
        <v> </v>
      </c>
      <c r="C78" s="9" t="str">
        <f>IF(ISERROR(VLOOKUP(B78,Регистрация!$E$4:$N$103,2,FALSE))=TRUE," ",VLOOKUP(B78,Регистрация!$E$4:$N$103,2,FALSE))</f>
        <v> </v>
      </c>
      <c r="D78" s="8" t="str">
        <f>IF(ISERROR(VLOOKUP(B78,Регистрация!$E$4:$N$103,6,FALSE))=TRUE," ",IF(VLOOKUP(B78,Регистрация!$E$4:$N$103,6,FALSE)=0,"б/р",VLOOKUP(B78,Регистрация!$E$4:$N$103,6,FALSE)))</f>
        <v> </v>
      </c>
      <c r="E78" s="9" t="str">
        <f>IF(ISERROR(VLOOKUP(B78,Регистрация!$E$4:$N$103,10,FALSE))=TRUE," ",VLOOKUP(B78,Регистрация!$E$4:$N$103,10,FALSE))</f>
        <v> </v>
      </c>
      <c r="F78" s="8" t="str">
        <f>IF(ISERROR(VLOOKUP(B78,Регистрация!$E$4:$N$103,7,FALSE))=TRUE," ",VLOOKUP(B78,Регистрация!$E$4:$N$103,7,FALSE))</f>
        <v> </v>
      </c>
      <c r="G78" s="19"/>
      <c r="H78" s="18">
        <v>0</v>
      </c>
      <c r="I78" s="8">
        <v>0</v>
      </c>
      <c r="J78" s="8"/>
      <c r="K78" s="8"/>
      <c r="L78" s="8">
        <v>0</v>
      </c>
      <c r="M78" s="8">
        <v>0</v>
      </c>
      <c r="N78" s="51">
        <v>0</v>
      </c>
      <c r="O78" s="20">
        <f t="shared" si="2"/>
        <v>0</v>
      </c>
      <c r="P78" s="16"/>
      <c r="Q78" t="e">
        <f>SUM(#REF!+#REF!+#REF!+#REF!+#REF!)</f>
        <v>#REF!</v>
      </c>
    </row>
    <row r="79" spans="1:17" ht="15" customHeight="1" hidden="1">
      <c r="A79" s="13">
        <v>69</v>
      </c>
      <c r="B79" s="9" t="str">
        <f>IF(ISERROR(VLOOKUP(A79,Регистрация!$B$4:$N$103,4,FALSE))=TRUE," ",VLOOKUP(A79,Регистрация!$B$4:$N$103,4,FALSE))</f>
        <v> </v>
      </c>
      <c r="C79" s="9" t="str">
        <f>IF(ISERROR(VLOOKUP(B79,Регистрация!$E$4:$N$103,2,FALSE))=TRUE," ",VLOOKUP(B79,Регистрация!$E$4:$N$103,2,FALSE))</f>
        <v> </v>
      </c>
      <c r="D79" s="8" t="str">
        <f>IF(ISERROR(VLOOKUP(B79,Регистрация!$E$4:$N$103,6,FALSE))=TRUE," ",IF(VLOOKUP(B79,Регистрация!$E$4:$N$103,6,FALSE)=0,"б/р",VLOOKUP(B79,Регистрация!$E$4:$N$103,6,FALSE)))</f>
        <v> </v>
      </c>
      <c r="E79" s="9" t="str">
        <f>IF(ISERROR(VLOOKUP(B79,Регистрация!$E$4:$N$103,10,FALSE))=TRUE," ",VLOOKUP(B79,Регистрация!$E$4:$N$103,10,FALSE))</f>
        <v> </v>
      </c>
      <c r="F79" s="8" t="str">
        <f>IF(ISERROR(VLOOKUP(B79,Регистрация!$E$4:$N$103,7,FALSE))=TRUE," ",VLOOKUP(B79,Регистрация!$E$4:$N$103,7,FALSE))</f>
        <v> </v>
      </c>
      <c r="G79" s="19"/>
      <c r="H79" s="18">
        <v>0</v>
      </c>
      <c r="I79" s="8">
        <v>0</v>
      </c>
      <c r="J79" s="8"/>
      <c r="K79" s="8"/>
      <c r="L79" s="8">
        <v>0</v>
      </c>
      <c r="M79" s="8">
        <v>0</v>
      </c>
      <c r="N79" s="51">
        <v>0</v>
      </c>
      <c r="O79" s="20">
        <f t="shared" si="2"/>
        <v>0</v>
      </c>
      <c r="P79" s="16"/>
      <c r="Q79" t="e">
        <f>SUM(#REF!+#REF!+#REF!+#REF!+#REF!)</f>
        <v>#REF!</v>
      </c>
    </row>
    <row r="80" spans="1:17" ht="15" customHeight="1" hidden="1">
      <c r="A80" s="13">
        <v>70</v>
      </c>
      <c r="B80" s="9" t="str">
        <f>IF(ISERROR(VLOOKUP(A80,Регистрация!$B$4:$N$103,4,FALSE))=TRUE," ",VLOOKUP(A80,Регистрация!$B$4:$N$103,4,FALSE))</f>
        <v> </v>
      </c>
      <c r="C80" s="9" t="str">
        <f>IF(ISERROR(VLOOKUP(B80,Регистрация!$E$4:$N$103,2,FALSE))=TRUE," ",VLOOKUP(B80,Регистрация!$E$4:$N$103,2,FALSE))</f>
        <v> </v>
      </c>
      <c r="D80" s="8" t="str">
        <f>IF(ISERROR(VLOOKUP(B80,Регистрация!$E$4:$N$103,6,FALSE))=TRUE," ",IF(VLOOKUP(B80,Регистрация!$E$4:$N$103,6,FALSE)=0,"б/р",VLOOKUP(B80,Регистрация!$E$4:$N$103,6,FALSE)))</f>
        <v> </v>
      </c>
      <c r="E80" s="9" t="str">
        <f>IF(ISERROR(VLOOKUP(B80,Регистрация!$E$4:$N$103,10,FALSE))=TRUE," ",VLOOKUP(B80,Регистрация!$E$4:$N$103,10,FALSE))</f>
        <v> </v>
      </c>
      <c r="F80" s="8" t="str">
        <f>IF(ISERROR(VLOOKUP(B80,Регистрация!$E$4:$N$103,7,FALSE))=TRUE," ",VLOOKUP(B80,Регистрация!$E$4:$N$103,7,FALSE))</f>
        <v> </v>
      </c>
      <c r="G80" s="19"/>
      <c r="H80" s="18">
        <v>0</v>
      </c>
      <c r="I80" s="8">
        <v>0</v>
      </c>
      <c r="J80" s="8"/>
      <c r="K80" s="8"/>
      <c r="L80" s="8">
        <v>0</v>
      </c>
      <c r="M80" s="8">
        <v>0</v>
      </c>
      <c r="N80" s="51">
        <v>0</v>
      </c>
      <c r="O80" s="20">
        <f t="shared" si="2"/>
        <v>0</v>
      </c>
      <c r="P80" s="16"/>
      <c r="Q80" t="e">
        <f>SUM(#REF!+#REF!+#REF!+#REF!+#REF!)</f>
        <v>#REF!</v>
      </c>
    </row>
    <row r="81" spans="1:17" ht="15" customHeight="1" hidden="1">
      <c r="A81" s="13">
        <v>71</v>
      </c>
      <c r="B81" s="9" t="str">
        <f>IF(ISERROR(VLOOKUP(A81,Регистрация!$B$4:$N$103,4,FALSE))=TRUE," ",VLOOKUP(A81,Регистрация!$B$4:$N$103,4,FALSE))</f>
        <v> </v>
      </c>
      <c r="C81" s="9" t="str">
        <f>IF(ISERROR(VLOOKUP(B81,Регистрация!$E$4:$N$103,2,FALSE))=TRUE," ",VLOOKUP(B81,Регистрация!$E$4:$N$103,2,FALSE))</f>
        <v> </v>
      </c>
      <c r="D81" s="8" t="str">
        <f>IF(ISERROR(VLOOKUP(B81,Регистрация!$E$4:$N$103,6,FALSE))=TRUE," ",IF(VLOOKUP(B81,Регистрация!$E$4:$N$103,6,FALSE)=0,"б/р",VLOOKUP(B81,Регистрация!$E$4:$N$103,6,FALSE)))</f>
        <v> </v>
      </c>
      <c r="E81" s="9" t="str">
        <f>IF(ISERROR(VLOOKUP(B81,Регистрация!$E$4:$N$103,10,FALSE))=TRUE," ",VLOOKUP(B81,Регистрация!$E$4:$N$103,10,FALSE))</f>
        <v> </v>
      </c>
      <c r="F81" s="8" t="str">
        <f>IF(ISERROR(VLOOKUP(B81,Регистрация!$E$4:$N$103,7,FALSE))=TRUE," ",VLOOKUP(B81,Регистрация!$E$4:$N$103,7,FALSE))</f>
        <v> </v>
      </c>
      <c r="G81" s="19"/>
      <c r="H81" s="18">
        <v>0</v>
      </c>
      <c r="I81" s="8">
        <v>0</v>
      </c>
      <c r="J81" s="8"/>
      <c r="K81" s="8"/>
      <c r="L81" s="8">
        <v>0</v>
      </c>
      <c r="M81" s="8">
        <v>0</v>
      </c>
      <c r="N81" s="51">
        <v>0</v>
      </c>
      <c r="O81" s="20">
        <f t="shared" si="2"/>
        <v>0</v>
      </c>
      <c r="P81" s="16"/>
      <c r="Q81" t="e">
        <f>SUM(#REF!+#REF!+#REF!+#REF!+#REF!)</f>
        <v>#REF!</v>
      </c>
    </row>
    <row r="82" spans="1:17" ht="15" customHeight="1" hidden="1">
      <c r="A82" s="13">
        <v>72</v>
      </c>
      <c r="B82" s="9" t="str">
        <f>IF(ISERROR(VLOOKUP(A82,Регистрация!$B$4:$N$103,4,FALSE))=TRUE," ",VLOOKUP(A82,Регистрация!$B$4:$N$103,4,FALSE))</f>
        <v> </v>
      </c>
      <c r="C82" s="9" t="str">
        <f>IF(ISERROR(VLOOKUP(B82,Регистрация!$E$4:$N$103,2,FALSE))=TRUE," ",VLOOKUP(B82,Регистрация!$E$4:$N$103,2,FALSE))</f>
        <v> </v>
      </c>
      <c r="D82" s="8" t="str">
        <f>IF(ISERROR(VLOOKUP(B82,Регистрация!$E$4:$N$103,6,FALSE))=TRUE," ",IF(VLOOKUP(B82,Регистрация!$E$4:$N$103,6,FALSE)=0,"б/р",VLOOKUP(B82,Регистрация!$E$4:$N$103,6,FALSE)))</f>
        <v> </v>
      </c>
      <c r="E82" s="9" t="str">
        <f>IF(ISERROR(VLOOKUP(B82,Регистрация!$E$4:$N$103,10,FALSE))=TRUE," ",VLOOKUP(B82,Регистрация!$E$4:$N$103,10,FALSE))</f>
        <v> </v>
      </c>
      <c r="F82" s="8" t="str">
        <f>IF(ISERROR(VLOOKUP(B82,Регистрация!$E$4:$N$103,7,FALSE))=TRUE," ",VLOOKUP(B82,Регистрация!$E$4:$N$103,7,FALSE))</f>
        <v> </v>
      </c>
      <c r="G82" s="19"/>
      <c r="H82" s="18">
        <v>0</v>
      </c>
      <c r="I82" s="8">
        <v>0</v>
      </c>
      <c r="J82" s="8"/>
      <c r="K82" s="8"/>
      <c r="L82" s="8">
        <v>0</v>
      </c>
      <c r="M82" s="8">
        <v>0</v>
      </c>
      <c r="N82" s="51">
        <v>0</v>
      </c>
      <c r="O82" s="20">
        <f t="shared" si="2"/>
        <v>0</v>
      </c>
      <c r="P82" s="16"/>
      <c r="Q82" t="e">
        <f>SUM(#REF!+#REF!+#REF!+#REF!+#REF!)</f>
        <v>#REF!</v>
      </c>
    </row>
    <row r="83" spans="1:17" ht="15" customHeight="1" hidden="1">
      <c r="A83" s="13">
        <v>73</v>
      </c>
      <c r="B83" s="9" t="str">
        <f>IF(ISERROR(VLOOKUP(A83,Регистрация!$B$4:$N$103,4,FALSE))=TRUE," ",VLOOKUP(A83,Регистрация!$B$4:$N$103,4,FALSE))</f>
        <v> </v>
      </c>
      <c r="C83" s="9" t="str">
        <f>IF(ISERROR(VLOOKUP(B83,Регистрация!$E$4:$N$103,2,FALSE))=TRUE," ",VLOOKUP(B83,Регистрация!$E$4:$N$103,2,FALSE))</f>
        <v> </v>
      </c>
      <c r="D83" s="8" t="str">
        <f>IF(ISERROR(VLOOKUP(B83,Регистрация!$E$4:$N$103,6,FALSE))=TRUE," ",IF(VLOOKUP(B83,Регистрация!$E$4:$N$103,6,FALSE)=0,"б/р",VLOOKUP(B83,Регистрация!$E$4:$N$103,6,FALSE)))</f>
        <v> </v>
      </c>
      <c r="E83" s="9" t="str">
        <f>IF(ISERROR(VLOOKUP(B83,Регистрация!$E$4:$N$103,10,FALSE))=TRUE," ",VLOOKUP(B83,Регистрация!$E$4:$N$103,10,FALSE))</f>
        <v> </v>
      </c>
      <c r="F83" s="8" t="str">
        <f>IF(ISERROR(VLOOKUP(B83,Регистрация!$E$4:$N$103,7,FALSE))=TRUE," ",VLOOKUP(B83,Регистрация!$E$4:$N$103,7,FALSE))</f>
        <v> </v>
      </c>
      <c r="G83" s="19"/>
      <c r="H83" s="18">
        <v>0</v>
      </c>
      <c r="I83" s="8">
        <v>0</v>
      </c>
      <c r="J83" s="8"/>
      <c r="K83" s="8"/>
      <c r="L83" s="8">
        <v>0</v>
      </c>
      <c r="M83" s="8">
        <v>0</v>
      </c>
      <c r="N83" s="51">
        <v>0</v>
      </c>
      <c r="O83" s="20">
        <f t="shared" si="2"/>
        <v>0</v>
      </c>
      <c r="P83" s="16"/>
      <c r="Q83" t="e">
        <f>SUM(#REF!+#REF!+#REF!+#REF!+#REF!)</f>
        <v>#REF!</v>
      </c>
    </row>
    <row r="84" spans="1:17" ht="15" customHeight="1" hidden="1">
      <c r="A84" s="13">
        <v>74</v>
      </c>
      <c r="B84" s="9" t="str">
        <f>IF(ISERROR(VLOOKUP(A84,Регистрация!$B$4:$N$103,4,FALSE))=TRUE," ",VLOOKUP(A84,Регистрация!$B$4:$N$103,4,FALSE))</f>
        <v> </v>
      </c>
      <c r="C84" s="9" t="str">
        <f>IF(ISERROR(VLOOKUP(B84,Регистрация!$E$4:$N$103,2,FALSE))=TRUE," ",VLOOKUP(B84,Регистрация!$E$4:$N$103,2,FALSE))</f>
        <v> </v>
      </c>
      <c r="D84" s="8" t="str">
        <f>IF(ISERROR(VLOOKUP(B84,Регистрация!$E$4:$N$103,6,FALSE))=TRUE," ",IF(VLOOKUP(B84,Регистрация!$E$4:$N$103,6,FALSE)=0,"б/р",VLOOKUP(B84,Регистрация!$E$4:$N$103,6,FALSE)))</f>
        <v> </v>
      </c>
      <c r="E84" s="9" t="str">
        <f>IF(ISERROR(VLOOKUP(B84,Регистрация!$E$4:$N$103,10,FALSE))=TRUE," ",VLOOKUP(B84,Регистрация!$E$4:$N$103,10,FALSE))</f>
        <v> </v>
      </c>
      <c r="F84" s="8" t="str">
        <f>IF(ISERROR(VLOOKUP(B84,Регистрация!$E$4:$N$103,7,FALSE))=TRUE," ",VLOOKUP(B84,Регистрация!$E$4:$N$103,7,FALSE))</f>
        <v> </v>
      </c>
      <c r="G84" s="19"/>
      <c r="H84" s="18">
        <v>0</v>
      </c>
      <c r="I84" s="8">
        <v>0</v>
      </c>
      <c r="J84" s="8"/>
      <c r="K84" s="8"/>
      <c r="L84" s="8">
        <v>0</v>
      </c>
      <c r="M84" s="8">
        <v>0</v>
      </c>
      <c r="N84" s="51">
        <v>0</v>
      </c>
      <c r="O84" s="20">
        <f t="shared" si="2"/>
        <v>0</v>
      </c>
      <c r="P84" s="16"/>
      <c r="Q84" t="e">
        <f>SUM(#REF!+#REF!+#REF!+#REF!+#REF!)</f>
        <v>#REF!</v>
      </c>
    </row>
    <row r="85" spans="1:17" ht="15" customHeight="1" hidden="1">
      <c r="A85" s="13">
        <v>75</v>
      </c>
      <c r="B85" s="9" t="str">
        <f>IF(ISERROR(VLOOKUP(A85,Регистрация!$B$4:$N$103,4,FALSE))=TRUE," ",VLOOKUP(A85,Регистрация!$B$4:$N$103,4,FALSE))</f>
        <v> </v>
      </c>
      <c r="C85" s="9" t="str">
        <f>IF(ISERROR(VLOOKUP(B85,Регистрация!$E$4:$N$103,2,FALSE))=TRUE," ",VLOOKUP(B85,Регистрация!$E$4:$N$103,2,FALSE))</f>
        <v> </v>
      </c>
      <c r="D85" s="8" t="str">
        <f>IF(ISERROR(VLOOKUP(B85,Регистрация!$E$4:$N$103,6,FALSE))=TRUE," ",IF(VLOOKUP(B85,Регистрация!$E$4:$N$103,6,FALSE)=0,"б/р",VLOOKUP(B85,Регистрация!$E$4:$N$103,6,FALSE)))</f>
        <v> </v>
      </c>
      <c r="E85" s="9" t="str">
        <f>IF(ISERROR(VLOOKUP(B85,Регистрация!$E$4:$N$103,10,FALSE))=TRUE," ",VLOOKUP(B85,Регистрация!$E$4:$N$103,10,FALSE))</f>
        <v> </v>
      </c>
      <c r="F85" s="8" t="str">
        <f>IF(ISERROR(VLOOKUP(B85,Регистрация!$E$4:$N$103,7,FALSE))=TRUE," ",VLOOKUP(B85,Регистрация!$E$4:$N$103,7,FALSE))</f>
        <v> </v>
      </c>
      <c r="G85" s="19"/>
      <c r="H85" s="18">
        <v>0</v>
      </c>
      <c r="I85" s="8">
        <v>0</v>
      </c>
      <c r="J85" s="8"/>
      <c r="K85" s="8"/>
      <c r="L85" s="8">
        <v>0</v>
      </c>
      <c r="M85" s="8">
        <v>0</v>
      </c>
      <c r="N85" s="51">
        <v>0</v>
      </c>
      <c r="O85" s="20">
        <f t="shared" si="2"/>
        <v>0</v>
      </c>
      <c r="P85" s="16"/>
      <c r="Q85" t="e">
        <f>SUM(#REF!+#REF!+#REF!+#REF!+#REF!)</f>
        <v>#REF!</v>
      </c>
    </row>
    <row r="86" spans="1:17" ht="15" customHeight="1" hidden="1">
      <c r="A86" s="13">
        <v>76</v>
      </c>
      <c r="B86" s="9" t="str">
        <f>IF(ISERROR(VLOOKUP(A86,Регистрация!$B$4:$N$103,4,FALSE))=TRUE," ",VLOOKUP(A86,Регистрация!$B$4:$N$103,4,FALSE))</f>
        <v> </v>
      </c>
      <c r="C86" s="9" t="str">
        <f>IF(ISERROR(VLOOKUP(B86,Регистрация!$E$4:$N$103,2,FALSE))=TRUE," ",VLOOKUP(B86,Регистрация!$E$4:$N$103,2,FALSE))</f>
        <v> </v>
      </c>
      <c r="D86" s="8" t="str">
        <f>IF(ISERROR(VLOOKUP(B86,Регистрация!$E$4:$N$103,6,FALSE))=TRUE," ",IF(VLOOKUP(B86,Регистрация!$E$4:$N$103,6,FALSE)=0,"б/р",VLOOKUP(B86,Регистрация!$E$4:$N$103,6,FALSE)))</f>
        <v> </v>
      </c>
      <c r="E86" s="9" t="str">
        <f>IF(ISERROR(VLOOKUP(B86,Регистрация!$E$4:$N$103,10,FALSE))=TRUE," ",VLOOKUP(B86,Регистрация!$E$4:$N$103,10,FALSE))</f>
        <v> </v>
      </c>
      <c r="F86" s="8" t="str">
        <f>IF(ISERROR(VLOOKUP(B86,Регистрация!$E$4:$N$103,7,FALSE))=TRUE," ",VLOOKUP(B86,Регистрация!$E$4:$N$103,7,FALSE))</f>
        <v> </v>
      </c>
      <c r="G86" s="19"/>
      <c r="H86" s="18">
        <v>0</v>
      </c>
      <c r="I86" s="8">
        <v>0</v>
      </c>
      <c r="J86" s="8"/>
      <c r="K86" s="8"/>
      <c r="L86" s="8">
        <v>0</v>
      </c>
      <c r="M86" s="8">
        <v>0</v>
      </c>
      <c r="N86" s="51">
        <v>0</v>
      </c>
      <c r="O86" s="20">
        <f t="shared" si="2"/>
        <v>0</v>
      </c>
      <c r="P86" s="16"/>
      <c r="Q86" t="e">
        <f>SUM(#REF!+#REF!+#REF!+#REF!+#REF!)</f>
        <v>#REF!</v>
      </c>
    </row>
    <row r="87" spans="1:17" ht="15" customHeight="1" hidden="1">
      <c r="A87" s="13">
        <v>77</v>
      </c>
      <c r="B87" s="9" t="str">
        <f>IF(ISERROR(VLOOKUP(A87,Регистрация!$B$4:$N$103,4,FALSE))=TRUE," ",VLOOKUP(A87,Регистрация!$B$4:$N$103,4,FALSE))</f>
        <v> </v>
      </c>
      <c r="C87" s="9" t="str">
        <f>IF(ISERROR(VLOOKUP(B87,Регистрация!$E$4:$N$103,2,FALSE))=TRUE," ",VLOOKUP(B87,Регистрация!$E$4:$N$103,2,FALSE))</f>
        <v> </v>
      </c>
      <c r="D87" s="8" t="str">
        <f>IF(ISERROR(VLOOKUP(B87,Регистрация!$E$4:$N$103,6,FALSE))=TRUE," ",IF(VLOOKUP(B87,Регистрация!$E$4:$N$103,6,FALSE)=0,"б/р",VLOOKUP(B87,Регистрация!$E$4:$N$103,6,FALSE)))</f>
        <v> </v>
      </c>
      <c r="E87" s="9" t="str">
        <f>IF(ISERROR(VLOOKUP(B87,Регистрация!$E$4:$N$103,10,FALSE))=TRUE," ",VLOOKUP(B87,Регистрация!$E$4:$N$103,10,FALSE))</f>
        <v> </v>
      </c>
      <c r="F87" s="8" t="str">
        <f>IF(ISERROR(VLOOKUP(B87,Регистрация!$E$4:$N$103,7,FALSE))=TRUE," ",VLOOKUP(B87,Регистрация!$E$4:$N$103,7,FALSE))</f>
        <v> </v>
      </c>
      <c r="G87" s="19"/>
      <c r="H87" s="18">
        <v>0</v>
      </c>
      <c r="I87" s="8">
        <v>0</v>
      </c>
      <c r="J87" s="8"/>
      <c r="K87" s="8"/>
      <c r="L87" s="8">
        <v>0</v>
      </c>
      <c r="M87" s="8">
        <v>0</v>
      </c>
      <c r="N87" s="51">
        <v>0</v>
      </c>
      <c r="O87" s="20">
        <f t="shared" si="2"/>
        <v>0</v>
      </c>
      <c r="P87" s="16"/>
      <c r="Q87" t="e">
        <f>SUM(#REF!+#REF!+#REF!+#REF!+#REF!)</f>
        <v>#REF!</v>
      </c>
    </row>
    <row r="88" spans="1:17" ht="15" customHeight="1" hidden="1">
      <c r="A88" s="13">
        <v>78</v>
      </c>
      <c r="B88" s="9" t="str">
        <f>IF(ISERROR(VLOOKUP(A88,Регистрация!$B$4:$N$103,4,FALSE))=TRUE," ",VLOOKUP(A88,Регистрация!$B$4:$N$103,4,FALSE))</f>
        <v> </v>
      </c>
      <c r="C88" s="9" t="str">
        <f>IF(ISERROR(VLOOKUP(B88,Регистрация!$E$4:$N$103,2,FALSE))=TRUE," ",VLOOKUP(B88,Регистрация!$E$4:$N$103,2,FALSE))</f>
        <v> </v>
      </c>
      <c r="D88" s="8" t="str">
        <f>IF(ISERROR(VLOOKUP(B88,Регистрация!$E$4:$N$103,6,FALSE))=TRUE," ",IF(VLOOKUP(B88,Регистрация!$E$4:$N$103,6,FALSE)=0,"б/р",VLOOKUP(B88,Регистрация!$E$4:$N$103,6,FALSE)))</f>
        <v> </v>
      </c>
      <c r="E88" s="9" t="str">
        <f>IF(ISERROR(VLOOKUP(B88,Регистрация!$E$4:$N$103,10,FALSE))=TRUE," ",VLOOKUP(B88,Регистрация!$E$4:$N$103,10,FALSE))</f>
        <v> </v>
      </c>
      <c r="F88" s="8" t="str">
        <f>IF(ISERROR(VLOOKUP(B88,Регистрация!$E$4:$N$103,7,FALSE))=TRUE," ",VLOOKUP(B88,Регистрация!$E$4:$N$103,7,FALSE))</f>
        <v> </v>
      </c>
      <c r="G88" s="19"/>
      <c r="H88" s="18">
        <v>0</v>
      </c>
      <c r="I88" s="8">
        <v>0</v>
      </c>
      <c r="J88" s="8"/>
      <c r="K88" s="8"/>
      <c r="L88" s="8">
        <v>0</v>
      </c>
      <c r="M88" s="8">
        <v>0</v>
      </c>
      <c r="N88" s="51">
        <v>0</v>
      </c>
      <c r="O88" s="20">
        <f t="shared" si="2"/>
        <v>0</v>
      </c>
      <c r="P88" s="16"/>
      <c r="Q88" t="e">
        <f>SUM(#REF!+#REF!+#REF!+#REF!+#REF!)</f>
        <v>#REF!</v>
      </c>
    </row>
    <row r="89" spans="1:17" ht="15" customHeight="1" hidden="1">
      <c r="A89" s="13">
        <v>79</v>
      </c>
      <c r="B89" s="9" t="str">
        <f>IF(ISERROR(VLOOKUP(A89,Регистрация!$B$4:$N$103,4,FALSE))=TRUE," ",VLOOKUP(A89,Регистрация!$B$4:$N$103,4,FALSE))</f>
        <v> </v>
      </c>
      <c r="C89" s="9" t="str">
        <f>IF(ISERROR(VLOOKUP(B89,Регистрация!$E$4:$N$103,2,FALSE))=TRUE," ",VLOOKUP(B89,Регистрация!$E$4:$N$103,2,FALSE))</f>
        <v> </v>
      </c>
      <c r="D89" s="8" t="str">
        <f>IF(ISERROR(VLOOKUP(B89,Регистрация!$E$4:$N$103,6,FALSE))=TRUE," ",IF(VLOOKUP(B89,Регистрация!$E$4:$N$103,6,FALSE)=0,"б/р",VLOOKUP(B89,Регистрация!$E$4:$N$103,6,FALSE)))</f>
        <v> </v>
      </c>
      <c r="E89" s="9" t="str">
        <f>IF(ISERROR(VLOOKUP(B89,Регистрация!$E$4:$N$103,10,FALSE))=TRUE," ",VLOOKUP(B89,Регистрация!$E$4:$N$103,10,FALSE))</f>
        <v> </v>
      </c>
      <c r="F89" s="8" t="str">
        <f>IF(ISERROR(VLOOKUP(B89,Регистрация!$E$4:$N$103,7,FALSE))=TRUE," ",VLOOKUP(B89,Регистрация!$E$4:$N$103,7,FALSE))</f>
        <v> </v>
      </c>
      <c r="G89" s="19"/>
      <c r="H89" s="18">
        <v>0</v>
      </c>
      <c r="I89" s="8">
        <v>0</v>
      </c>
      <c r="J89" s="8"/>
      <c r="K89" s="8"/>
      <c r="L89" s="8">
        <v>0</v>
      </c>
      <c r="M89" s="8">
        <v>0</v>
      </c>
      <c r="N89" s="51">
        <v>0</v>
      </c>
      <c r="O89" s="20">
        <f t="shared" si="2"/>
        <v>0</v>
      </c>
      <c r="P89" s="16"/>
      <c r="Q89" t="e">
        <f>SUM(#REF!+#REF!+#REF!+#REF!+#REF!)</f>
        <v>#REF!</v>
      </c>
    </row>
    <row r="90" spans="1:17" ht="15" customHeight="1" hidden="1">
      <c r="A90" s="13">
        <v>80</v>
      </c>
      <c r="B90" s="9" t="str">
        <f>IF(ISERROR(VLOOKUP(A90,Регистрация!$B$4:$N$103,4,FALSE))=TRUE," ",VLOOKUP(A90,Регистрация!$B$4:$N$103,4,FALSE))</f>
        <v> </v>
      </c>
      <c r="C90" s="9" t="str">
        <f>IF(ISERROR(VLOOKUP(B90,Регистрация!$E$4:$N$103,2,FALSE))=TRUE," ",VLOOKUP(B90,Регистрация!$E$4:$N$103,2,FALSE))</f>
        <v> </v>
      </c>
      <c r="D90" s="8" t="str">
        <f>IF(ISERROR(VLOOKUP(B90,Регистрация!$E$4:$N$103,6,FALSE))=TRUE," ",IF(VLOOKUP(B90,Регистрация!$E$4:$N$103,6,FALSE)=0,"б/р",VLOOKUP(B90,Регистрация!$E$4:$N$103,6,FALSE)))</f>
        <v> </v>
      </c>
      <c r="E90" s="9" t="str">
        <f>IF(ISERROR(VLOOKUP(B90,Регистрация!$E$4:$N$103,10,FALSE))=TRUE," ",VLOOKUP(B90,Регистрация!$E$4:$N$103,10,FALSE))</f>
        <v> </v>
      </c>
      <c r="F90" s="8" t="str">
        <f>IF(ISERROR(VLOOKUP(B90,Регистрация!$E$4:$N$103,7,FALSE))=TRUE," ",VLOOKUP(B90,Регистрация!$E$4:$N$103,7,FALSE))</f>
        <v> </v>
      </c>
      <c r="G90" s="19"/>
      <c r="H90" s="18">
        <v>0</v>
      </c>
      <c r="I90" s="8">
        <v>0</v>
      </c>
      <c r="J90" s="8"/>
      <c r="K90" s="8"/>
      <c r="L90" s="8">
        <v>0</v>
      </c>
      <c r="M90" s="8">
        <v>0</v>
      </c>
      <c r="N90" s="51">
        <v>0</v>
      </c>
      <c r="O90" s="20">
        <f t="shared" si="2"/>
        <v>0</v>
      </c>
      <c r="P90" s="16"/>
      <c r="Q90" t="e">
        <f>SUM(#REF!+#REF!+#REF!+#REF!+#REF!)</f>
        <v>#REF!</v>
      </c>
    </row>
    <row r="91" spans="1:17" ht="15" customHeight="1" hidden="1">
      <c r="A91" s="13">
        <v>81</v>
      </c>
      <c r="B91" s="9" t="str">
        <f>IF(ISERROR(VLOOKUP(A91,Регистрация!$B$4:$N$103,4,FALSE))=TRUE," ",VLOOKUP(A91,Регистрация!$B$4:$N$103,4,FALSE))</f>
        <v> </v>
      </c>
      <c r="C91" s="9" t="str">
        <f>IF(ISERROR(VLOOKUP(B91,Регистрация!$E$4:$N$103,2,FALSE))=TRUE," ",VLOOKUP(B91,Регистрация!$E$4:$N$103,2,FALSE))</f>
        <v> </v>
      </c>
      <c r="D91" s="8" t="str">
        <f>IF(ISERROR(VLOOKUP(B91,Регистрация!$E$4:$N$103,6,FALSE))=TRUE," ",IF(VLOOKUP(B91,Регистрация!$E$4:$N$103,6,FALSE)=0,"б/р",VLOOKUP(B91,Регистрация!$E$4:$N$103,6,FALSE)))</f>
        <v> </v>
      </c>
      <c r="E91" s="9" t="str">
        <f>IF(ISERROR(VLOOKUP(B91,Регистрация!$E$4:$N$103,10,FALSE))=TRUE," ",VLOOKUP(B91,Регистрация!$E$4:$N$103,10,FALSE))</f>
        <v> </v>
      </c>
      <c r="F91" s="8" t="str">
        <f>IF(ISERROR(VLOOKUP(B91,Регистрация!$E$4:$N$103,7,FALSE))=TRUE," ",VLOOKUP(B91,Регистрация!$E$4:$N$103,7,FALSE))</f>
        <v> </v>
      </c>
      <c r="G91" s="19"/>
      <c r="H91" s="18">
        <v>0</v>
      </c>
      <c r="I91" s="8">
        <v>0</v>
      </c>
      <c r="J91" s="8"/>
      <c r="K91" s="8"/>
      <c r="L91" s="8">
        <v>0</v>
      </c>
      <c r="M91" s="8">
        <v>0</v>
      </c>
      <c r="N91" s="51">
        <v>0</v>
      </c>
      <c r="O91" s="20">
        <f t="shared" si="2"/>
        <v>0</v>
      </c>
      <c r="P91" s="16"/>
      <c r="Q91" t="e">
        <f>SUM(#REF!+#REF!+#REF!+#REF!+#REF!)</f>
        <v>#REF!</v>
      </c>
    </row>
    <row r="92" spans="1:17" ht="15" customHeight="1" hidden="1">
      <c r="A92" s="13">
        <v>82</v>
      </c>
      <c r="B92" s="9" t="str">
        <f>IF(ISERROR(VLOOKUP(A92,Регистрация!$B$4:$N$103,4,FALSE))=TRUE," ",VLOOKUP(A92,Регистрация!$B$4:$N$103,4,FALSE))</f>
        <v> </v>
      </c>
      <c r="C92" s="9" t="str">
        <f>IF(ISERROR(VLOOKUP(B92,Регистрация!$E$4:$N$103,2,FALSE))=TRUE," ",VLOOKUP(B92,Регистрация!$E$4:$N$103,2,FALSE))</f>
        <v> </v>
      </c>
      <c r="D92" s="8" t="str">
        <f>IF(ISERROR(VLOOKUP(B92,Регистрация!$E$4:$N$103,6,FALSE))=TRUE," ",IF(VLOOKUP(B92,Регистрация!$E$4:$N$103,6,FALSE)=0,"б/р",VLOOKUP(B92,Регистрация!$E$4:$N$103,6,FALSE)))</f>
        <v> </v>
      </c>
      <c r="E92" s="9" t="str">
        <f>IF(ISERROR(VLOOKUP(B92,Регистрация!$E$4:$N$103,10,FALSE))=TRUE," ",VLOOKUP(B92,Регистрация!$E$4:$N$103,10,FALSE))</f>
        <v> </v>
      </c>
      <c r="F92" s="8" t="str">
        <f>IF(ISERROR(VLOOKUP(B92,Регистрация!$E$4:$N$103,7,FALSE))=TRUE," ",VLOOKUP(B92,Регистрация!$E$4:$N$103,7,FALSE))</f>
        <v> </v>
      </c>
      <c r="G92" s="19"/>
      <c r="H92" s="18">
        <v>0</v>
      </c>
      <c r="I92" s="8">
        <v>0</v>
      </c>
      <c r="J92" s="8"/>
      <c r="K92" s="8"/>
      <c r="L92" s="8">
        <v>0</v>
      </c>
      <c r="M92" s="8">
        <v>0</v>
      </c>
      <c r="N92" s="51">
        <v>0</v>
      </c>
      <c r="O92" s="20">
        <f t="shared" si="2"/>
        <v>0</v>
      </c>
      <c r="P92" s="16"/>
      <c r="Q92" t="e">
        <f>SUM(#REF!+#REF!+#REF!+#REF!+#REF!)</f>
        <v>#REF!</v>
      </c>
    </row>
    <row r="93" spans="1:17" ht="15" customHeight="1" hidden="1">
      <c r="A93" s="13">
        <v>83</v>
      </c>
      <c r="B93" s="9" t="str">
        <f>IF(ISERROR(VLOOKUP(A93,Регистрация!$B$4:$N$103,4,FALSE))=TRUE," ",VLOOKUP(A93,Регистрация!$B$4:$N$103,4,FALSE))</f>
        <v> </v>
      </c>
      <c r="C93" s="9" t="str">
        <f>IF(ISERROR(VLOOKUP(B93,Регистрация!$E$4:$N$103,2,FALSE))=TRUE," ",VLOOKUP(B93,Регистрация!$E$4:$N$103,2,FALSE))</f>
        <v> </v>
      </c>
      <c r="D93" s="8" t="str">
        <f>IF(ISERROR(VLOOKUP(B93,Регистрация!$E$4:$N$103,6,FALSE))=TRUE," ",IF(VLOOKUP(B93,Регистрация!$E$4:$N$103,6,FALSE)=0,"б/р",VLOOKUP(B93,Регистрация!$E$4:$N$103,6,FALSE)))</f>
        <v> </v>
      </c>
      <c r="E93" s="9" t="str">
        <f>IF(ISERROR(VLOOKUP(B93,Регистрация!$E$4:$N$103,10,FALSE))=TRUE," ",VLOOKUP(B93,Регистрация!$E$4:$N$103,10,FALSE))</f>
        <v> </v>
      </c>
      <c r="F93" s="8" t="str">
        <f>IF(ISERROR(VLOOKUP(B93,Регистрация!$E$4:$N$103,7,FALSE))=TRUE," ",VLOOKUP(B93,Регистрация!$E$4:$N$103,7,FALSE))</f>
        <v> </v>
      </c>
      <c r="G93" s="19"/>
      <c r="H93" s="18">
        <v>0</v>
      </c>
      <c r="I93" s="8">
        <v>0</v>
      </c>
      <c r="J93" s="8"/>
      <c r="K93" s="8"/>
      <c r="L93" s="8">
        <v>0</v>
      </c>
      <c r="M93" s="8">
        <v>0</v>
      </c>
      <c r="N93" s="51">
        <v>0</v>
      </c>
      <c r="O93" s="20">
        <f t="shared" si="2"/>
        <v>0</v>
      </c>
      <c r="P93" s="16"/>
      <c r="Q93" t="e">
        <f>SUM(#REF!+#REF!+#REF!+#REF!+#REF!)</f>
        <v>#REF!</v>
      </c>
    </row>
    <row r="94" spans="1:17" ht="15" customHeight="1" hidden="1">
      <c r="A94" s="13">
        <v>84</v>
      </c>
      <c r="B94" s="9" t="str">
        <f>IF(ISERROR(VLOOKUP(A94,Регистрация!$B$4:$N$103,4,FALSE))=TRUE," ",VLOOKUP(A94,Регистрация!$B$4:$N$103,4,FALSE))</f>
        <v> </v>
      </c>
      <c r="C94" s="9" t="str">
        <f>IF(ISERROR(VLOOKUP(B94,Регистрация!$E$4:$N$103,2,FALSE))=TRUE," ",VLOOKUP(B94,Регистрация!$E$4:$N$103,2,FALSE))</f>
        <v> </v>
      </c>
      <c r="D94" s="8" t="str">
        <f>IF(ISERROR(VLOOKUP(B94,Регистрация!$E$4:$N$103,6,FALSE))=TRUE," ",IF(VLOOKUP(B94,Регистрация!$E$4:$N$103,6,FALSE)=0,"б/р",VLOOKUP(B94,Регистрация!$E$4:$N$103,6,FALSE)))</f>
        <v> </v>
      </c>
      <c r="E94" s="9" t="str">
        <f>IF(ISERROR(VLOOKUP(B94,Регистрация!$E$4:$N$103,10,FALSE))=TRUE," ",VLOOKUP(B94,Регистрация!$E$4:$N$103,10,FALSE))</f>
        <v> </v>
      </c>
      <c r="F94" s="8" t="str">
        <f>IF(ISERROR(VLOOKUP(B94,Регистрация!$E$4:$N$103,7,FALSE))=TRUE," ",VLOOKUP(B94,Регистрация!$E$4:$N$103,7,FALSE))</f>
        <v> </v>
      </c>
      <c r="G94" s="19"/>
      <c r="H94" s="18">
        <v>0</v>
      </c>
      <c r="I94" s="8">
        <v>0</v>
      </c>
      <c r="J94" s="8"/>
      <c r="K94" s="8"/>
      <c r="L94" s="8">
        <v>0</v>
      </c>
      <c r="M94" s="8">
        <v>0</v>
      </c>
      <c r="N94" s="51">
        <v>0</v>
      </c>
      <c r="O94" s="20">
        <f t="shared" si="2"/>
        <v>0</v>
      </c>
      <c r="P94" s="16"/>
      <c r="Q94" t="e">
        <f>SUM(#REF!+#REF!+#REF!+#REF!+#REF!)</f>
        <v>#REF!</v>
      </c>
    </row>
    <row r="95" spans="1:17" ht="15" customHeight="1" hidden="1">
      <c r="A95" s="13">
        <v>85</v>
      </c>
      <c r="B95" s="9" t="str">
        <f>IF(ISERROR(VLOOKUP(A95,Регистрация!$B$4:$N$103,4,FALSE))=TRUE," ",VLOOKUP(A95,Регистрация!$B$4:$N$103,4,FALSE))</f>
        <v> </v>
      </c>
      <c r="C95" s="9" t="str">
        <f>IF(ISERROR(VLOOKUP(B95,Регистрация!$E$4:$N$103,2,FALSE))=TRUE," ",VLOOKUP(B95,Регистрация!$E$4:$N$103,2,FALSE))</f>
        <v> </v>
      </c>
      <c r="D95" s="8" t="str">
        <f>IF(ISERROR(VLOOKUP(B95,Регистрация!$E$4:$N$103,6,FALSE))=TRUE," ",IF(VLOOKUP(B95,Регистрация!$E$4:$N$103,6,FALSE)=0,"б/р",VLOOKUP(B95,Регистрация!$E$4:$N$103,6,FALSE)))</f>
        <v> </v>
      </c>
      <c r="E95" s="9" t="str">
        <f>IF(ISERROR(VLOOKUP(B95,Регистрация!$E$4:$N$103,10,FALSE))=TRUE," ",VLOOKUP(B95,Регистрация!$E$4:$N$103,10,FALSE))</f>
        <v> </v>
      </c>
      <c r="F95" s="8" t="str">
        <f>IF(ISERROR(VLOOKUP(B95,Регистрация!$E$4:$N$103,7,FALSE))=TRUE," ",VLOOKUP(B95,Регистрация!$E$4:$N$103,7,FALSE))</f>
        <v> </v>
      </c>
      <c r="G95" s="19"/>
      <c r="H95" s="18">
        <v>0</v>
      </c>
      <c r="I95" s="8">
        <v>0</v>
      </c>
      <c r="J95" s="8"/>
      <c r="K95" s="8"/>
      <c r="L95" s="8">
        <v>0</v>
      </c>
      <c r="M95" s="8">
        <v>0</v>
      </c>
      <c r="N95" s="51">
        <v>0</v>
      </c>
      <c r="O95" s="20">
        <f t="shared" si="2"/>
        <v>0</v>
      </c>
      <c r="P95" s="16"/>
      <c r="Q95" t="e">
        <f>SUM(#REF!+#REF!+#REF!+#REF!+#REF!)</f>
        <v>#REF!</v>
      </c>
    </row>
    <row r="96" spans="1:17" ht="15" customHeight="1" hidden="1">
      <c r="A96" s="13">
        <v>86</v>
      </c>
      <c r="B96" s="9" t="str">
        <f>IF(ISERROR(VLOOKUP(A96,Регистрация!$B$4:$N$103,4,FALSE))=TRUE," ",VLOOKUP(A96,Регистрация!$B$4:$N$103,4,FALSE))</f>
        <v> </v>
      </c>
      <c r="C96" s="9" t="str">
        <f>IF(ISERROR(VLOOKUP(B96,Регистрация!$E$4:$N$103,2,FALSE))=TRUE," ",VLOOKUP(B96,Регистрация!$E$4:$N$103,2,FALSE))</f>
        <v> </v>
      </c>
      <c r="D96" s="8" t="str">
        <f>IF(ISERROR(VLOOKUP(B96,Регистрация!$E$4:$N$103,6,FALSE))=TRUE," ",IF(VLOOKUP(B96,Регистрация!$E$4:$N$103,6,FALSE)=0,"б/р",VLOOKUP(B96,Регистрация!$E$4:$N$103,6,FALSE)))</f>
        <v> </v>
      </c>
      <c r="E96" s="9" t="str">
        <f>IF(ISERROR(VLOOKUP(B96,Регистрация!$E$4:$N$103,10,FALSE))=TRUE," ",VLOOKUP(B96,Регистрация!$E$4:$N$103,10,FALSE))</f>
        <v> </v>
      </c>
      <c r="F96" s="8" t="str">
        <f>IF(ISERROR(VLOOKUP(B96,Регистрация!$E$4:$N$103,7,FALSE))=TRUE," ",VLOOKUP(B96,Регистрация!$E$4:$N$103,7,FALSE))</f>
        <v> </v>
      </c>
      <c r="G96" s="19"/>
      <c r="H96" s="18">
        <v>0</v>
      </c>
      <c r="I96" s="8">
        <v>0</v>
      </c>
      <c r="J96" s="8"/>
      <c r="K96" s="8"/>
      <c r="L96" s="8">
        <v>0</v>
      </c>
      <c r="M96" s="8">
        <v>0</v>
      </c>
      <c r="N96" s="51">
        <v>0</v>
      </c>
      <c r="O96" s="20">
        <f t="shared" si="2"/>
        <v>0</v>
      </c>
      <c r="P96" s="16"/>
      <c r="Q96" t="e">
        <f>SUM(#REF!+#REF!+#REF!+#REF!+#REF!)</f>
        <v>#REF!</v>
      </c>
    </row>
    <row r="97" spans="1:17" ht="15" customHeight="1" hidden="1">
      <c r="A97" s="13">
        <v>87</v>
      </c>
      <c r="B97" s="9" t="str">
        <f>IF(ISERROR(VLOOKUP(A97,Регистрация!$B$4:$N$103,4,FALSE))=TRUE," ",VLOOKUP(A97,Регистрация!$B$4:$N$103,4,FALSE))</f>
        <v> </v>
      </c>
      <c r="C97" s="9" t="str">
        <f>IF(ISERROR(VLOOKUP(B97,Регистрация!$E$4:$N$103,2,FALSE))=TRUE," ",VLOOKUP(B97,Регистрация!$E$4:$N$103,2,FALSE))</f>
        <v> </v>
      </c>
      <c r="D97" s="8" t="str">
        <f>IF(ISERROR(VLOOKUP(B97,Регистрация!$E$4:$N$103,6,FALSE))=TRUE," ",IF(VLOOKUP(B97,Регистрация!$E$4:$N$103,6,FALSE)=0,"б/р",VLOOKUP(B97,Регистрация!$E$4:$N$103,6,FALSE)))</f>
        <v> </v>
      </c>
      <c r="E97" s="9" t="str">
        <f>IF(ISERROR(VLOOKUP(B97,Регистрация!$E$4:$N$103,10,FALSE))=TRUE," ",VLOOKUP(B97,Регистрация!$E$4:$N$103,10,FALSE))</f>
        <v> </v>
      </c>
      <c r="F97" s="8" t="str">
        <f>IF(ISERROR(VLOOKUP(B97,Регистрация!$E$4:$N$103,7,FALSE))=TRUE," ",VLOOKUP(B97,Регистрация!$E$4:$N$103,7,FALSE))</f>
        <v> </v>
      </c>
      <c r="G97" s="19"/>
      <c r="H97" s="18">
        <v>0</v>
      </c>
      <c r="I97" s="8">
        <v>0</v>
      </c>
      <c r="J97" s="8"/>
      <c r="K97" s="8"/>
      <c r="L97" s="8">
        <v>0</v>
      </c>
      <c r="M97" s="8">
        <v>0</v>
      </c>
      <c r="N97" s="51">
        <v>0</v>
      </c>
      <c r="O97" s="20">
        <f t="shared" si="2"/>
        <v>0</v>
      </c>
      <c r="P97" s="16"/>
      <c r="Q97" t="e">
        <f>SUM(#REF!+#REF!+#REF!+#REF!+#REF!)</f>
        <v>#REF!</v>
      </c>
    </row>
    <row r="98" spans="1:17" ht="15" customHeight="1" hidden="1">
      <c r="A98" s="13">
        <v>88</v>
      </c>
      <c r="B98" s="9" t="str">
        <f>IF(ISERROR(VLOOKUP(A98,Регистрация!$B$4:$N$103,4,FALSE))=TRUE," ",VLOOKUP(A98,Регистрация!$B$4:$N$103,4,FALSE))</f>
        <v> </v>
      </c>
      <c r="C98" s="9" t="str">
        <f>IF(ISERROR(VLOOKUP(B98,Регистрация!$E$4:$N$103,2,FALSE))=TRUE," ",VLOOKUP(B98,Регистрация!$E$4:$N$103,2,FALSE))</f>
        <v> </v>
      </c>
      <c r="D98" s="8" t="str">
        <f>IF(ISERROR(VLOOKUP(B98,Регистрация!$E$4:$N$103,6,FALSE))=TRUE," ",IF(VLOOKUP(B98,Регистрация!$E$4:$N$103,6,FALSE)=0,"б/р",VLOOKUP(B98,Регистрация!$E$4:$N$103,6,FALSE)))</f>
        <v> </v>
      </c>
      <c r="E98" s="9" t="str">
        <f>IF(ISERROR(VLOOKUP(B98,Регистрация!$E$4:$N$103,10,FALSE))=TRUE," ",VLOOKUP(B98,Регистрация!$E$4:$N$103,10,FALSE))</f>
        <v> </v>
      </c>
      <c r="F98" s="8" t="str">
        <f>IF(ISERROR(VLOOKUP(B98,Регистрация!$E$4:$N$103,7,FALSE))=TRUE," ",VLOOKUP(B98,Регистрация!$E$4:$N$103,7,FALSE))</f>
        <v> </v>
      </c>
      <c r="G98" s="19"/>
      <c r="H98" s="18">
        <v>0</v>
      </c>
      <c r="I98" s="8">
        <v>0</v>
      </c>
      <c r="J98" s="8"/>
      <c r="K98" s="8"/>
      <c r="L98" s="8">
        <v>0</v>
      </c>
      <c r="M98" s="8">
        <v>0</v>
      </c>
      <c r="N98" s="51">
        <v>0</v>
      </c>
      <c r="O98" s="20">
        <f t="shared" si="2"/>
        <v>0</v>
      </c>
      <c r="P98" s="16"/>
      <c r="Q98" t="e">
        <f>SUM(#REF!+#REF!+#REF!+#REF!+#REF!)</f>
        <v>#REF!</v>
      </c>
    </row>
    <row r="99" spans="1:17" ht="15" customHeight="1" hidden="1">
      <c r="A99" s="13">
        <v>89</v>
      </c>
      <c r="B99" s="9" t="str">
        <f>IF(ISERROR(VLOOKUP(A99,Регистрация!$B$4:$N$103,4,FALSE))=TRUE," ",VLOOKUP(A99,Регистрация!$B$4:$N$103,4,FALSE))</f>
        <v> </v>
      </c>
      <c r="C99" s="9" t="str">
        <f>IF(ISERROR(VLOOKUP(B99,Регистрация!$E$4:$N$103,2,FALSE))=TRUE," ",VLOOKUP(B99,Регистрация!$E$4:$N$103,2,FALSE))</f>
        <v> </v>
      </c>
      <c r="D99" s="8" t="str">
        <f>IF(ISERROR(VLOOKUP(B99,Регистрация!$E$4:$N$103,6,FALSE))=TRUE," ",IF(VLOOKUP(B99,Регистрация!$E$4:$N$103,6,FALSE)=0,"б/р",VLOOKUP(B99,Регистрация!$E$4:$N$103,6,FALSE)))</f>
        <v> </v>
      </c>
      <c r="E99" s="9" t="str">
        <f>IF(ISERROR(VLOOKUP(B99,Регистрация!$E$4:$N$103,10,FALSE))=TRUE," ",VLOOKUP(B99,Регистрация!$E$4:$N$103,10,FALSE))</f>
        <v> </v>
      </c>
      <c r="F99" s="8" t="str">
        <f>IF(ISERROR(VLOOKUP(B99,Регистрация!$E$4:$N$103,7,FALSE))=TRUE," ",VLOOKUP(B99,Регистрация!$E$4:$N$103,7,FALSE))</f>
        <v> </v>
      </c>
      <c r="G99" s="19"/>
      <c r="H99" s="18">
        <v>0</v>
      </c>
      <c r="I99" s="8">
        <v>0</v>
      </c>
      <c r="J99" s="8"/>
      <c r="K99" s="8"/>
      <c r="L99" s="8">
        <v>0</v>
      </c>
      <c r="M99" s="8">
        <v>0</v>
      </c>
      <c r="N99" s="51">
        <v>0</v>
      </c>
      <c r="O99" s="20">
        <f t="shared" si="2"/>
        <v>0</v>
      </c>
      <c r="P99" s="16"/>
      <c r="Q99" t="e">
        <f>SUM(#REF!+#REF!+#REF!+#REF!+#REF!)</f>
        <v>#REF!</v>
      </c>
    </row>
    <row r="100" spans="1:17" ht="15" customHeight="1" hidden="1">
      <c r="A100" s="13">
        <v>90</v>
      </c>
      <c r="B100" s="9" t="str">
        <f>IF(ISERROR(VLOOKUP(A100,Регистрация!$B$4:$N$103,4,FALSE))=TRUE," ",VLOOKUP(A100,Регистрация!$B$4:$N$103,4,FALSE))</f>
        <v> </v>
      </c>
      <c r="C100" s="9" t="str">
        <f>IF(ISERROR(VLOOKUP(B100,Регистрация!$E$4:$N$103,2,FALSE))=TRUE," ",VLOOKUP(B100,Регистрация!$E$4:$N$103,2,FALSE))</f>
        <v> </v>
      </c>
      <c r="D100" s="8" t="str">
        <f>IF(ISERROR(VLOOKUP(B100,Регистрация!$E$4:$N$103,6,FALSE))=TRUE," ",IF(VLOOKUP(B100,Регистрация!$E$4:$N$103,6,FALSE)=0,"б/р",VLOOKUP(B100,Регистрация!$E$4:$N$103,6,FALSE)))</f>
        <v> </v>
      </c>
      <c r="E100" s="9" t="str">
        <f>IF(ISERROR(VLOOKUP(B100,Регистрация!$E$4:$N$103,10,FALSE))=TRUE," ",VLOOKUP(B100,Регистрация!$E$4:$N$103,10,FALSE))</f>
        <v> </v>
      </c>
      <c r="F100" s="8" t="str">
        <f>IF(ISERROR(VLOOKUP(B100,Регистрация!$E$4:$N$103,7,FALSE))=TRUE," ",VLOOKUP(B100,Регистрация!$E$4:$N$103,7,FALSE))</f>
        <v> </v>
      </c>
      <c r="G100" s="19"/>
      <c r="H100" s="18">
        <v>0</v>
      </c>
      <c r="I100" s="8">
        <v>0</v>
      </c>
      <c r="J100" s="8"/>
      <c r="K100" s="8"/>
      <c r="L100" s="8">
        <v>0</v>
      </c>
      <c r="M100" s="8">
        <v>0</v>
      </c>
      <c r="N100" s="51">
        <v>0</v>
      </c>
      <c r="O100" s="20">
        <f t="shared" si="2"/>
        <v>0</v>
      </c>
      <c r="P100" s="16"/>
      <c r="Q100" t="e">
        <f>SUM(#REF!+#REF!+#REF!+#REF!+#REF!)</f>
        <v>#REF!</v>
      </c>
    </row>
    <row r="101" spans="1:17" ht="15" customHeight="1" hidden="1">
      <c r="A101" s="13">
        <v>91</v>
      </c>
      <c r="B101" s="9" t="str">
        <f>IF(ISERROR(VLOOKUP(A101,Регистрация!$B$4:$N$103,4,FALSE))=TRUE," ",VLOOKUP(A101,Регистрация!$B$4:$N$103,4,FALSE))</f>
        <v> </v>
      </c>
      <c r="C101" s="9" t="str">
        <f>IF(ISERROR(VLOOKUP(B101,Регистрация!$E$4:$N$103,2,FALSE))=TRUE," ",VLOOKUP(B101,Регистрация!$E$4:$N$103,2,FALSE))</f>
        <v> </v>
      </c>
      <c r="D101" s="8" t="str">
        <f>IF(ISERROR(VLOOKUP(B101,Регистрация!$E$4:$N$103,6,FALSE))=TRUE," ",IF(VLOOKUP(B101,Регистрация!$E$4:$N$103,6,FALSE)=0,"б/р",VLOOKUP(B101,Регистрация!$E$4:$N$103,6,FALSE)))</f>
        <v> </v>
      </c>
      <c r="E101" s="9" t="str">
        <f>IF(ISERROR(VLOOKUP(B101,Регистрация!$E$4:$N$103,10,FALSE))=TRUE," ",VLOOKUP(B101,Регистрация!$E$4:$N$103,10,FALSE))</f>
        <v> </v>
      </c>
      <c r="F101" s="8" t="str">
        <f>IF(ISERROR(VLOOKUP(B101,Регистрация!$E$4:$N$103,7,FALSE))=TRUE," ",VLOOKUP(B101,Регистрация!$E$4:$N$103,7,FALSE))</f>
        <v> </v>
      </c>
      <c r="G101" s="19"/>
      <c r="H101" s="18">
        <v>0</v>
      </c>
      <c r="I101" s="8">
        <v>0</v>
      </c>
      <c r="J101" s="8"/>
      <c r="K101" s="8"/>
      <c r="L101" s="8">
        <v>0</v>
      </c>
      <c r="M101" s="8">
        <v>0</v>
      </c>
      <c r="N101" s="51">
        <v>0</v>
      </c>
      <c r="O101" s="20">
        <f t="shared" si="2"/>
        <v>0</v>
      </c>
      <c r="P101" s="16"/>
      <c r="Q101" t="e">
        <f>SUM(#REF!+#REF!+#REF!+#REF!+#REF!)</f>
        <v>#REF!</v>
      </c>
    </row>
    <row r="102" spans="1:17" ht="15" customHeight="1" hidden="1">
      <c r="A102" s="13">
        <v>92</v>
      </c>
      <c r="B102" s="9" t="str">
        <f>IF(ISERROR(VLOOKUP(A102,Регистрация!$B$4:$N$103,4,FALSE))=TRUE," ",VLOOKUP(A102,Регистрация!$B$4:$N$103,4,FALSE))</f>
        <v> </v>
      </c>
      <c r="C102" s="9" t="str">
        <f>IF(ISERROR(VLOOKUP(B102,Регистрация!$E$4:$N$103,2,FALSE))=TRUE," ",VLOOKUP(B102,Регистрация!$E$4:$N$103,2,FALSE))</f>
        <v> </v>
      </c>
      <c r="D102" s="8" t="str">
        <f>IF(ISERROR(VLOOKUP(B102,Регистрация!$E$4:$N$103,6,FALSE))=TRUE," ",IF(VLOOKUP(B102,Регистрация!$E$4:$N$103,6,FALSE)=0,"б/р",VLOOKUP(B102,Регистрация!$E$4:$N$103,6,FALSE)))</f>
        <v> </v>
      </c>
      <c r="E102" s="9" t="str">
        <f>IF(ISERROR(VLOOKUP(B102,Регистрация!$E$4:$N$103,10,FALSE))=TRUE," ",VLOOKUP(B102,Регистрация!$E$4:$N$103,10,FALSE))</f>
        <v> </v>
      </c>
      <c r="F102" s="8" t="str">
        <f>IF(ISERROR(VLOOKUP(B102,Регистрация!$E$4:$N$103,7,FALSE))=TRUE," ",VLOOKUP(B102,Регистрация!$E$4:$N$103,7,FALSE))</f>
        <v> </v>
      </c>
      <c r="G102" s="19"/>
      <c r="H102" s="18">
        <v>0</v>
      </c>
      <c r="I102" s="8">
        <v>0</v>
      </c>
      <c r="J102" s="8"/>
      <c r="K102" s="8"/>
      <c r="L102" s="8">
        <v>0</v>
      </c>
      <c r="M102" s="8">
        <v>0</v>
      </c>
      <c r="N102" s="51">
        <v>0</v>
      </c>
      <c r="O102" s="20">
        <f t="shared" si="2"/>
        <v>0</v>
      </c>
      <c r="P102" s="16"/>
      <c r="Q102" t="e">
        <f>SUM(#REF!+#REF!+#REF!+#REF!+#REF!)</f>
        <v>#REF!</v>
      </c>
    </row>
    <row r="103" spans="1:17" ht="15" customHeight="1" hidden="1">
      <c r="A103" s="13">
        <v>93</v>
      </c>
      <c r="B103" s="9" t="str">
        <f>IF(ISERROR(VLOOKUP(A103,Регистрация!$B$4:$N$103,4,FALSE))=TRUE," ",VLOOKUP(A103,Регистрация!$B$4:$N$103,4,FALSE))</f>
        <v> </v>
      </c>
      <c r="C103" s="9" t="str">
        <f>IF(ISERROR(VLOOKUP(B103,Регистрация!$E$4:$N$103,2,FALSE))=TRUE," ",VLOOKUP(B103,Регистрация!$E$4:$N$103,2,FALSE))</f>
        <v> </v>
      </c>
      <c r="D103" s="8" t="str">
        <f>IF(ISERROR(VLOOKUP(B103,Регистрация!$E$4:$N$103,6,FALSE))=TRUE," ",IF(VLOOKUP(B103,Регистрация!$E$4:$N$103,6,FALSE)=0,"б/р",VLOOKUP(B103,Регистрация!$E$4:$N$103,6,FALSE)))</f>
        <v> </v>
      </c>
      <c r="E103" s="9" t="str">
        <f>IF(ISERROR(VLOOKUP(B103,Регистрация!$E$4:$N$103,10,FALSE))=TRUE," ",VLOOKUP(B103,Регистрация!$E$4:$N$103,10,FALSE))</f>
        <v> </v>
      </c>
      <c r="F103" s="8" t="str">
        <f>IF(ISERROR(VLOOKUP(B103,Регистрация!$E$4:$N$103,7,FALSE))=TRUE," ",VLOOKUP(B103,Регистрация!$E$4:$N$103,7,FALSE))</f>
        <v> </v>
      </c>
      <c r="G103" s="19"/>
      <c r="H103" s="18">
        <v>0</v>
      </c>
      <c r="I103" s="8">
        <v>0</v>
      </c>
      <c r="J103" s="8"/>
      <c r="K103" s="8"/>
      <c r="L103" s="8">
        <v>0</v>
      </c>
      <c r="M103" s="8">
        <v>0</v>
      </c>
      <c r="N103" s="51">
        <v>0</v>
      </c>
      <c r="O103" s="20">
        <f t="shared" si="2"/>
        <v>0</v>
      </c>
      <c r="P103" s="16"/>
      <c r="Q103" t="e">
        <f>SUM(#REF!+#REF!+#REF!+#REF!+#REF!)</f>
        <v>#REF!</v>
      </c>
    </row>
    <row r="104" spans="1:17" ht="15" customHeight="1" hidden="1">
      <c r="A104" s="13">
        <v>94</v>
      </c>
      <c r="B104" s="9" t="str">
        <f>IF(ISERROR(VLOOKUP(A104,Регистрация!$B$4:$N$103,4,FALSE))=TRUE," ",VLOOKUP(A104,Регистрация!$B$4:$N$103,4,FALSE))</f>
        <v> </v>
      </c>
      <c r="C104" s="9" t="str">
        <f>IF(ISERROR(VLOOKUP(B104,Регистрация!$E$4:$N$103,2,FALSE))=TRUE," ",VLOOKUP(B104,Регистрация!$E$4:$N$103,2,FALSE))</f>
        <v> </v>
      </c>
      <c r="D104" s="8" t="str">
        <f>IF(ISERROR(VLOOKUP(B104,Регистрация!$E$4:$N$103,6,FALSE))=TRUE," ",IF(VLOOKUP(B104,Регистрация!$E$4:$N$103,6,FALSE)=0,"б/р",VLOOKUP(B104,Регистрация!$E$4:$N$103,6,FALSE)))</f>
        <v> </v>
      </c>
      <c r="E104" s="9" t="str">
        <f>IF(ISERROR(VLOOKUP(B104,Регистрация!$E$4:$N$103,10,FALSE))=TRUE," ",VLOOKUP(B104,Регистрация!$E$4:$N$103,10,FALSE))</f>
        <v> </v>
      </c>
      <c r="F104" s="8" t="str">
        <f>IF(ISERROR(VLOOKUP(B104,Регистрация!$E$4:$N$103,7,FALSE))=TRUE," ",VLOOKUP(B104,Регистрация!$E$4:$N$103,7,FALSE))</f>
        <v> </v>
      </c>
      <c r="G104" s="19"/>
      <c r="H104" s="18">
        <v>0</v>
      </c>
      <c r="I104" s="8">
        <v>0</v>
      </c>
      <c r="J104" s="8"/>
      <c r="K104" s="8"/>
      <c r="L104" s="8">
        <v>0</v>
      </c>
      <c r="M104" s="8">
        <v>0</v>
      </c>
      <c r="N104" s="51">
        <v>0</v>
      </c>
      <c r="O104" s="20">
        <f t="shared" si="2"/>
        <v>0</v>
      </c>
      <c r="P104" s="16"/>
      <c r="Q104" t="e">
        <f>SUM(#REF!+#REF!+#REF!+#REF!+#REF!)</f>
        <v>#REF!</v>
      </c>
    </row>
    <row r="105" spans="1:17" ht="15" customHeight="1" hidden="1">
      <c r="A105" s="13">
        <v>95</v>
      </c>
      <c r="B105" s="9" t="str">
        <f>IF(ISERROR(VLOOKUP(A105,Регистрация!$B$4:$N$103,4,FALSE))=TRUE," ",VLOOKUP(A105,Регистрация!$B$4:$N$103,4,FALSE))</f>
        <v> </v>
      </c>
      <c r="C105" s="9" t="str">
        <f>IF(ISERROR(VLOOKUP(B105,Регистрация!$E$4:$N$103,2,FALSE))=TRUE," ",VLOOKUP(B105,Регистрация!$E$4:$N$103,2,FALSE))</f>
        <v> </v>
      </c>
      <c r="D105" s="8" t="str">
        <f>IF(ISERROR(VLOOKUP(B105,Регистрация!$E$4:$N$103,6,FALSE))=TRUE," ",IF(VLOOKUP(B105,Регистрация!$E$4:$N$103,6,FALSE)=0,"б/р",VLOOKUP(B105,Регистрация!$E$4:$N$103,6,FALSE)))</f>
        <v> </v>
      </c>
      <c r="E105" s="9" t="str">
        <f>IF(ISERROR(VLOOKUP(B105,Регистрация!$E$4:$N$103,10,FALSE))=TRUE," ",VLOOKUP(B105,Регистрация!$E$4:$N$103,10,FALSE))</f>
        <v> </v>
      </c>
      <c r="F105" s="8" t="str">
        <f>IF(ISERROR(VLOOKUP(B105,Регистрация!$E$4:$N$103,7,FALSE))=TRUE," ",VLOOKUP(B105,Регистрация!$E$4:$N$103,7,FALSE))</f>
        <v> </v>
      </c>
      <c r="G105" s="19"/>
      <c r="H105" s="18">
        <v>0</v>
      </c>
      <c r="I105" s="8">
        <v>0</v>
      </c>
      <c r="J105" s="8"/>
      <c r="K105" s="8"/>
      <c r="L105" s="8">
        <v>0</v>
      </c>
      <c r="M105" s="8">
        <v>0</v>
      </c>
      <c r="N105" s="51">
        <v>0</v>
      </c>
      <c r="O105" s="20">
        <f t="shared" si="2"/>
        <v>0</v>
      </c>
      <c r="P105" s="16"/>
      <c r="Q105" t="e">
        <f>SUM(#REF!+#REF!+#REF!+#REF!+#REF!)</f>
        <v>#REF!</v>
      </c>
    </row>
    <row r="106" spans="1:17" ht="15" customHeight="1" hidden="1">
      <c r="A106" s="13">
        <v>96</v>
      </c>
      <c r="B106" s="9" t="str">
        <f>IF(ISERROR(VLOOKUP(A106,Регистрация!$B$4:$N$103,4,FALSE))=TRUE," ",VLOOKUP(A106,Регистрация!$B$4:$N$103,4,FALSE))</f>
        <v> </v>
      </c>
      <c r="C106" s="9" t="str">
        <f>IF(ISERROR(VLOOKUP(B106,Регистрация!$E$4:$N$103,2,FALSE))=TRUE," ",VLOOKUP(B106,Регистрация!$E$4:$N$103,2,FALSE))</f>
        <v> </v>
      </c>
      <c r="D106" s="8" t="str">
        <f>IF(ISERROR(VLOOKUP(B106,Регистрация!$E$4:$N$103,6,FALSE))=TRUE," ",IF(VLOOKUP(B106,Регистрация!$E$4:$N$103,6,FALSE)=0,"б/р",VLOOKUP(B106,Регистрация!$E$4:$N$103,6,FALSE)))</f>
        <v> </v>
      </c>
      <c r="E106" s="9" t="str">
        <f>IF(ISERROR(VLOOKUP(B106,Регистрация!$E$4:$N$103,10,FALSE))=TRUE," ",VLOOKUP(B106,Регистрация!$E$4:$N$103,10,FALSE))</f>
        <v> </v>
      </c>
      <c r="F106" s="8" t="str">
        <f>IF(ISERROR(VLOOKUP(B106,Регистрация!$E$4:$N$103,7,FALSE))=TRUE," ",VLOOKUP(B106,Регистрация!$E$4:$N$103,7,FALSE))</f>
        <v> </v>
      </c>
      <c r="G106" s="19"/>
      <c r="H106" s="18">
        <v>0</v>
      </c>
      <c r="I106" s="8">
        <v>0</v>
      </c>
      <c r="J106" s="8"/>
      <c r="K106" s="8"/>
      <c r="L106" s="8">
        <v>0</v>
      </c>
      <c r="M106" s="8">
        <v>0</v>
      </c>
      <c r="N106" s="51">
        <v>0</v>
      </c>
      <c r="O106" s="20">
        <f t="shared" si="2"/>
        <v>0</v>
      </c>
      <c r="P106" s="16"/>
      <c r="Q106" t="e">
        <f>SUM(#REF!+#REF!+#REF!+#REF!+#REF!)</f>
        <v>#REF!</v>
      </c>
    </row>
    <row r="107" spans="1:17" ht="15" customHeight="1" hidden="1">
      <c r="A107" s="13">
        <v>97</v>
      </c>
      <c r="B107" s="9" t="str">
        <f>IF(ISERROR(VLOOKUP(A107,Регистрация!$B$4:$N$103,4,FALSE))=TRUE," ",VLOOKUP(A107,Регистрация!$B$4:$N$103,4,FALSE))</f>
        <v> </v>
      </c>
      <c r="C107" s="9" t="str">
        <f>IF(ISERROR(VLOOKUP(B107,Регистрация!$E$4:$N$103,2,FALSE))=TRUE," ",VLOOKUP(B107,Регистрация!$E$4:$N$103,2,FALSE))</f>
        <v> </v>
      </c>
      <c r="D107" s="8" t="str">
        <f>IF(ISERROR(VLOOKUP(B107,Регистрация!$E$4:$N$103,6,FALSE))=TRUE," ",IF(VLOOKUP(B107,Регистрация!$E$4:$N$103,6,FALSE)=0,"б/р",VLOOKUP(B107,Регистрация!$E$4:$N$103,6,FALSE)))</f>
        <v> </v>
      </c>
      <c r="E107" s="9" t="str">
        <f>IF(ISERROR(VLOOKUP(B107,Регистрация!$E$4:$N$103,10,FALSE))=TRUE," ",VLOOKUP(B107,Регистрация!$E$4:$N$103,10,FALSE))</f>
        <v> </v>
      </c>
      <c r="F107" s="8" t="str">
        <f>IF(ISERROR(VLOOKUP(B107,Регистрация!$E$4:$N$103,7,FALSE))=TRUE," ",VLOOKUP(B107,Регистрация!$E$4:$N$103,7,FALSE))</f>
        <v> </v>
      </c>
      <c r="G107" s="19"/>
      <c r="H107" s="18">
        <v>0</v>
      </c>
      <c r="I107" s="8">
        <v>0</v>
      </c>
      <c r="J107" s="8"/>
      <c r="K107" s="8"/>
      <c r="L107" s="8">
        <v>0</v>
      </c>
      <c r="M107" s="8">
        <v>0</v>
      </c>
      <c r="N107" s="51">
        <v>0</v>
      </c>
      <c r="O107" s="20">
        <f t="shared" si="2"/>
        <v>0</v>
      </c>
      <c r="P107" s="16"/>
      <c r="Q107" t="e">
        <f>SUM(#REF!+#REF!+#REF!+#REF!+#REF!)</f>
        <v>#REF!</v>
      </c>
    </row>
    <row r="108" spans="1:17" ht="15" customHeight="1" hidden="1">
      <c r="A108" s="13">
        <v>98</v>
      </c>
      <c r="B108" s="9" t="str">
        <f>IF(ISERROR(VLOOKUP(A108,Регистрация!$B$4:$N$103,4,FALSE))=TRUE," ",VLOOKUP(A108,Регистрация!$B$4:$N$103,4,FALSE))</f>
        <v> </v>
      </c>
      <c r="C108" s="9" t="str">
        <f>IF(ISERROR(VLOOKUP(B108,Регистрация!$E$4:$N$103,2,FALSE))=TRUE," ",VLOOKUP(B108,Регистрация!$E$4:$N$103,2,FALSE))</f>
        <v> </v>
      </c>
      <c r="D108" s="8" t="str">
        <f>IF(ISERROR(VLOOKUP(B108,Регистрация!$E$4:$N$103,6,FALSE))=TRUE," ",IF(VLOOKUP(B108,Регистрация!$E$4:$N$103,6,FALSE)=0,"б/р",VLOOKUP(B108,Регистрация!$E$4:$N$103,6,FALSE)))</f>
        <v> </v>
      </c>
      <c r="E108" s="9" t="str">
        <f>IF(ISERROR(VLOOKUP(B108,Регистрация!$E$4:$N$103,10,FALSE))=TRUE," ",VLOOKUP(B108,Регистрация!$E$4:$N$103,10,FALSE))</f>
        <v> </v>
      </c>
      <c r="F108" s="8" t="str">
        <f>IF(ISERROR(VLOOKUP(B108,Регистрация!$E$4:$N$103,7,FALSE))=TRUE," ",VLOOKUP(B108,Регистрация!$E$4:$N$103,7,FALSE))</f>
        <v> </v>
      </c>
      <c r="G108" s="19"/>
      <c r="H108" s="18">
        <v>0</v>
      </c>
      <c r="I108" s="8">
        <v>0</v>
      </c>
      <c r="J108" s="8"/>
      <c r="K108" s="8"/>
      <c r="L108" s="8">
        <v>0</v>
      </c>
      <c r="M108" s="8">
        <v>0</v>
      </c>
      <c r="N108" s="51">
        <v>0</v>
      </c>
      <c r="O108" s="20">
        <f t="shared" si="2"/>
        <v>0</v>
      </c>
      <c r="P108" s="16"/>
      <c r="Q108" t="e">
        <f>SUM(#REF!+#REF!+#REF!+#REF!+#REF!)</f>
        <v>#REF!</v>
      </c>
    </row>
    <row r="109" spans="1:17" ht="15" customHeight="1" hidden="1">
      <c r="A109" s="13">
        <v>99</v>
      </c>
      <c r="B109" s="9" t="str">
        <f>IF(ISERROR(VLOOKUP(A109,Регистрация!$B$4:$N$103,4,FALSE))=TRUE," ",VLOOKUP(A109,Регистрация!$B$4:$N$103,4,FALSE))</f>
        <v> </v>
      </c>
      <c r="C109" s="9" t="str">
        <f>IF(ISERROR(VLOOKUP(B109,Регистрация!$E$4:$N$103,2,FALSE))=TRUE," ",VLOOKUP(B109,Регистрация!$E$4:$N$103,2,FALSE))</f>
        <v> </v>
      </c>
      <c r="D109" s="8" t="str">
        <f>IF(ISERROR(VLOOKUP(B109,Регистрация!$E$4:$N$103,6,FALSE))=TRUE," ",IF(VLOOKUP(B109,Регистрация!$E$4:$N$103,6,FALSE)=0,"б/р",VLOOKUP(B109,Регистрация!$E$4:$N$103,6,FALSE)))</f>
        <v> </v>
      </c>
      <c r="E109" s="9" t="str">
        <f>IF(ISERROR(VLOOKUP(B109,Регистрация!$E$4:$N$103,10,FALSE))=TRUE," ",VLOOKUP(B109,Регистрация!$E$4:$N$103,10,FALSE))</f>
        <v> </v>
      </c>
      <c r="F109" s="8" t="str">
        <f>IF(ISERROR(VLOOKUP(B109,Регистрация!$E$4:$N$103,7,FALSE))=TRUE," ",VLOOKUP(B109,Регистрация!$E$4:$N$103,7,FALSE))</f>
        <v> </v>
      </c>
      <c r="G109" s="19"/>
      <c r="H109" s="18">
        <v>0</v>
      </c>
      <c r="I109" s="8">
        <v>0</v>
      </c>
      <c r="J109" s="8"/>
      <c r="K109" s="8"/>
      <c r="L109" s="8">
        <v>0</v>
      </c>
      <c r="M109" s="8">
        <v>0</v>
      </c>
      <c r="N109" s="51">
        <v>0</v>
      </c>
      <c r="O109" s="20">
        <f t="shared" si="2"/>
        <v>0</v>
      </c>
      <c r="P109" s="16"/>
      <c r="Q109" t="e">
        <f>SUM(#REF!+#REF!+#REF!+#REF!+#REF!)</f>
        <v>#REF!</v>
      </c>
    </row>
    <row r="110" spans="1:17" ht="15" customHeight="1" hidden="1" thickBot="1">
      <c r="A110" s="14">
        <v>100</v>
      </c>
      <c r="B110" s="30" t="str">
        <f>IF(ISERROR(VLOOKUP(A110,Регистрация!$B$4:$N$103,4,FALSE))=TRUE," ",VLOOKUP(A110,Регистрация!$B$4:$N$103,4,FALSE))</f>
        <v> </v>
      </c>
      <c r="C110" s="30" t="str">
        <f>IF(ISERROR(VLOOKUP(B110,Регистрация!$E$4:$N$103,2,FALSE))=TRUE," ",VLOOKUP(B110,Регистрация!$E$4:$N$103,2,FALSE))</f>
        <v> </v>
      </c>
      <c r="D110" s="15" t="str">
        <f>IF(ISERROR(VLOOKUP(B110,Регистрация!$E$4:$N$103,6,FALSE))=TRUE," ",IF(VLOOKUP(B110,Регистрация!$E$4:$N$103,6,FALSE)=0,"б/р",VLOOKUP(B110,Регистрация!$E$4:$N$103,6,FALSE)))</f>
        <v> </v>
      </c>
      <c r="E110" s="30" t="str">
        <f>IF(ISERROR(VLOOKUP(B110,Регистрация!$E$4:$N$103,10,FALSE))=TRUE," ",VLOOKUP(B110,Регистрация!$E$4:$N$103,10,FALSE))</f>
        <v> </v>
      </c>
      <c r="F110" s="15" t="str">
        <f>IF(ISERROR(VLOOKUP(B110,Регистрация!$E$4:$N$103,7,FALSE))=TRUE," ",VLOOKUP(B110,Регистрация!$E$4:$N$103,7,FALSE))</f>
        <v> </v>
      </c>
      <c r="G110" s="31"/>
      <c r="H110" s="14">
        <v>0</v>
      </c>
      <c r="I110" s="15">
        <v>0</v>
      </c>
      <c r="J110" s="15"/>
      <c r="K110" s="15"/>
      <c r="L110" s="15">
        <v>0</v>
      </c>
      <c r="M110" s="15">
        <v>0</v>
      </c>
      <c r="N110" s="50">
        <v>0</v>
      </c>
      <c r="O110" s="17">
        <f t="shared" si="2"/>
        <v>0</v>
      </c>
      <c r="P110" s="17"/>
      <c r="Q110" t="e">
        <f>SUM(#REF!+#REF!+#REF!+#REF!+#REF!)</f>
        <v>#REF!</v>
      </c>
    </row>
    <row r="111" ht="15" customHeight="1"/>
    <row r="112" spans="2:8" ht="15.75">
      <c r="B112" s="29" t="s">
        <v>38</v>
      </c>
      <c r="C112" s="2" t="s">
        <v>156</v>
      </c>
      <c r="D112" s="4"/>
      <c r="F112" s="2" t="s">
        <v>157</v>
      </c>
      <c r="H112" s="4" t="s">
        <v>160</v>
      </c>
    </row>
    <row r="113" spans="2:4" ht="15">
      <c r="B113" s="2" t="s">
        <v>158</v>
      </c>
      <c r="C113" s="2" t="s">
        <v>159</v>
      </c>
      <c r="D113" s="4"/>
    </row>
    <row r="114" ht="15">
      <c r="D114" s="4"/>
    </row>
    <row r="115" ht="15">
      <c r="D115" s="4"/>
    </row>
  </sheetData>
  <sheetProtection/>
  <mergeCells count="11">
    <mergeCell ref="F7:F10"/>
    <mergeCell ref="P7:P10"/>
    <mergeCell ref="G7:G10"/>
    <mergeCell ref="H7:N7"/>
    <mergeCell ref="O7:O10"/>
    <mergeCell ref="H8:N9"/>
    <mergeCell ref="A7:A10"/>
    <mergeCell ref="B7:B10"/>
    <mergeCell ref="C7:C10"/>
    <mergeCell ref="D7:D10"/>
    <mergeCell ref="E7:E10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"/>
  <sheetViews>
    <sheetView zoomScale="90" zoomScaleNormal="90" zoomScalePageLayoutView="0" workbookViewId="0" topLeftCell="C1">
      <selection activeCell="Q1" sqref="Q1:Q4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8" width="5.7109375" style="2" customWidth="1"/>
    <col min="9" max="9" width="5.7109375" style="21" customWidth="1"/>
    <col min="10" max="10" width="5.7109375" style="2" customWidth="1"/>
    <col min="11" max="11" width="5.7109375" style="21" customWidth="1"/>
    <col min="12" max="12" width="5.7109375" style="2" customWidth="1"/>
    <col min="13" max="13" width="5.7109375" style="21" customWidth="1"/>
    <col min="14" max="14" width="5.7109375" style="2" customWidth="1"/>
    <col min="15" max="15" width="5.7109375" style="21" customWidth="1"/>
    <col min="16" max="16" width="5.7109375" style="2" customWidth="1"/>
    <col min="17" max="17" width="5.7109375" style="21" customWidth="1"/>
    <col min="18" max="18" width="5.7109375" style="2" customWidth="1"/>
    <col min="19" max="19" width="5.7109375" style="21" customWidth="1"/>
    <col min="20" max="20" width="5.7109375" style="2" customWidth="1"/>
    <col min="21" max="21" width="5.7109375" style="21" customWidth="1"/>
    <col min="22" max="22" width="5.7109375" style="2" customWidth="1"/>
    <col min="23" max="23" width="5.7109375" style="21" customWidth="1"/>
    <col min="24" max="24" width="5.7109375" style="2" customWidth="1"/>
    <col min="25" max="25" width="5.7109375" style="21" customWidth="1"/>
    <col min="26" max="26" width="5.7109375" style="2" customWidth="1"/>
    <col min="27" max="27" width="5.7109375" style="21" customWidth="1"/>
    <col min="28" max="28" width="7.28125" style="2" customWidth="1"/>
    <col min="29" max="29" width="6.7109375" style="2" customWidth="1"/>
    <col min="30" max="31" width="0" style="0" hidden="1" customWidth="1"/>
  </cols>
  <sheetData>
    <row r="1" spans="2:17" ht="18.75">
      <c r="B1" s="26" t="s">
        <v>30</v>
      </c>
      <c r="Q1" s="27" t="s">
        <v>33</v>
      </c>
    </row>
    <row r="2" ht="18.75">
      <c r="Q2" s="27" t="s">
        <v>34</v>
      </c>
    </row>
    <row r="3" spans="2:17" ht="18.75">
      <c r="B3" s="2" t="s">
        <v>31</v>
      </c>
      <c r="Q3" s="27" t="s">
        <v>35</v>
      </c>
    </row>
    <row r="4" spans="2:17" ht="18.75">
      <c r="B4" s="2" t="s">
        <v>32</v>
      </c>
      <c r="Q4" s="27" t="s">
        <v>36</v>
      </c>
    </row>
    <row r="6" spans="2:27" ht="15.75" thickBot="1">
      <c r="B6" s="28">
        <f ca="1">TODAY()</f>
        <v>43908</v>
      </c>
      <c r="AA6" s="21" t="s">
        <v>37</v>
      </c>
    </row>
    <row r="7" spans="1:29" ht="15">
      <c r="A7" s="117" t="s">
        <v>14</v>
      </c>
      <c r="B7" s="98" t="s">
        <v>15</v>
      </c>
      <c r="C7" s="98" t="s">
        <v>16</v>
      </c>
      <c r="D7" s="96" t="s">
        <v>10</v>
      </c>
      <c r="E7" s="98" t="s">
        <v>9</v>
      </c>
      <c r="F7" s="96" t="s">
        <v>17</v>
      </c>
      <c r="G7" s="107" t="s">
        <v>18</v>
      </c>
      <c r="H7" s="124" t="s">
        <v>19</v>
      </c>
      <c r="I7" s="125"/>
      <c r="J7" s="125"/>
      <c r="K7" s="125"/>
      <c r="L7" s="125"/>
      <c r="M7" s="125"/>
      <c r="N7" s="125"/>
      <c r="O7" s="125"/>
      <c r="P7" s="125"/>
      <c r="Q7" s="126"/>
      <c r="R7" s="110" t="s">
        <v>29</v>
      </c>
      <c r="S7" s="104"/>
      <c r="T7" s="104"/>
      <c r="U7" s="104"/>
      <c r="V7" s="104"/>
      <c r="W7" s="104"/>
      <c r="X7" s="104"/>
      <c r="Y7" s="104"/>
      <c r="Z7" s="104"/>
      <c r="AA7" s="132"/>
      <c r="AB7" s="129" t="s">
        <v>28</v>
      </c>
      <c r="AC7" s="94" t="s">
        <v>27</v>
      </c>
    </row>
    <row r="8" spans="1:29" ht="15">
      <c r="A8" s="118"/>
      <c r="B8" s="120"/>
      <c r="C8" s="120"/>
      <c r="D8" s="121"/>
      <c r="E8" s="120"/>
      <c r="F8" s="121"/>
      <c r="G8" s="108"/>
      <c r="H8" s="128" t="s">
        <v>20</v>
      </c>
      <c r="I8" s="127"/>
      <c r="J8" s="122" t="s">
        <v>23</v>
      </c>
      <c r="K8" s="127"/>
      <c r="L8" s="122" t="s">
        <v>24</v>
      </c>
      <c r="M8" s="127"/>
      <c r="N8" s="122" t="s">
        <v>25</v>
      </c>
      <c r="O8" s="127"/>
      <c r="P8" s="122" t="s">
        <v>26</v>
      </c>
      <c r="Q8" s="123"/>
      <c r="R8" s="128" t="s">
        <v>20</v>
      </c>
      <c r="S8" s="127"/>
      <c r="T8" s="122" t="s">
        <v>23</v>
      </c>
      <c r="U8" s="127"/>
      <c r="V8" s="122" t="s">
        <v>24</v>
      </c>
      <c r="W8" s="127"/>
      <c r="X8" s="122" t="s">
        <v>25</v>
      </c>
      <c r="Y8" s="127"/>
      <c r="Z8" s="122" t="s">
        <v>26</v>
      </c>
      <c r="AA8" s="123"/>
      <c r="AB8" s="130"/>
      <c r="AC8" s="106"/>
    </row>
    <row r="9" spans="1:29" ht="15.75" thickBot="1">
      <c r="A9" s="119"/>
      <c r="B9" s="99"/>
      <c r="C9" s="99"/>
      <c r="D9" s="97"/>
      <c r="E9" s="99"/>
      <c r="F9" s="97"/>
      <c r="G9" s="109"/>
      <c r="H9" s="14" t="s">
        <v>21</v>
      </c>
      <c r="I9" s="25" t="s">
        <v>22</v>
      </c>
      <c r="J9" s="15" t="s">
        <v>21</v>
      </c>
      <c r="K9" s="25" t="s">
        <v>22</v>
      </c>
      <c r="L9" s="15" t="s">
        <v>21</v>
      </c>
      <c r="M9" s="25" t="s">
        <v>22</v>
      </c>
      <c r="N9" s="15" t="s">
        <v>21</v>
      </c>
      <c r="O9" s="25" t="s">
        <v>22</v>
      </c>
      <c r="P9" s="15" t="s">
        <v>21</v>
      </c>
      <c r="Q9" s="23" t="s">
        <v>22</v>
      </c>
      <c r="R9" s="14" t="s">
        <v>21</v>
      </c>
      <c r="S9" s="25" t="s">
        <v>22</v>
      </c>
      <c r="T9" s="15" t="s">
        <v>21</v>
      </c>
      <c r="U9" s="25" t="s">
        <v>22</v>
      </c>
      <c r="V9" s="15" t="s">
        <v>21</v>
      </c>
      <c r="W9" s="25" t="s">
        <v>22</v>
      </c>
      <c r="X9" s="15" t="s">
        <v>21</v>
      </c>
      <c r="Y9" s="25" t="s">
        <v>22</v>
      </c>
      <c r="Z9" s="15" t="s">
        <v>21</v>
      </c>
      <c r="AA9" s="23" t="s">
        <v>22</v>
      </c>
      <c r="AB9" s="131"/>
      <c r="AC9" s="95"/>
    </row>
    <row r="10" spans="1:31" ht="15">
      <c r="A10" s="18">
        <v>13</v>
      </c>
      <c r="B10" s="9" t="str">
        <f>IF(VLOOKUP(A10,Регистрация!$C$4:$N$103,2,FALSE)=0," ",VLOOKUP(A10,Регистрация!$C$4:$N$103,2,FALSE))</f>
        <v> </v>
      </c>
      <c r="C10" s="9" t="str">
        <f>IF(VLOOKUP(A10,Регистрация!$C$4:$N$103,3,FALSE)=0," ",VLOOKUP(A10,Регистрация!$C$4:$N$103,3,FALSE))</f>
        <v>Аникаев Арсений</v>
      </c>
      <c r="D10" s="8" t="str">
        <f>IF(B10=" "," ",IF(VLOOKUP(A10,Регистрация!$C$4:$N$103,7,FALSE)=0,"б/р",VLOOKUP(A10,Регистрация!$C$4:$N$103,7,FALSE)))</f>
        <v> </v>
      </c>
      <c r="E10" s="9">
        <f>IF(VLOOKUP(A10,Регистрация!$C$4:$N$103,11,FALSE)=0," ",VLOOKUP(A10,Регистрация!$C$4:$N$103,11,FALSE))</f>
        <v>5</v>
      </c>
      <c r="F10" s="8" t="str">
        <f>IF(VLOOKUP(A10,Регистрация!$C$4:$N$103,8,FALSE)=0," ",VLOOKUP(A10,Регистрация!$C$4:$N$103,8,FALSE))</f>
        <v> </v>
      </c>
      <c r="G10" s="19"/>
      <c r="H10" s="18"/>
      <c r="I10" s="24">
        <f aca="true" t="shared" si="0" ref="I10:I32">SUM(H10*0.5)</f>
        <v>0</v>
      </c>
      <c r="J10" s="8"/>
      <c r="K10" s="24">
        <f aca="true" t="shared" si="1" ref="K10:K32">SUM(J10*0.5)</f>
        <v>0</v>
      </c>
      <c r="L10" s="8"/>
      <c r="M10" s="24">
        <f aca="true" t="shared" si="2" ref="M10:M32">SUM(L10*0.5)</f>
        <v>0</v>
      </c>
      <c r="N10" s="8"/>
      <c r="O10" s="24">
        <f aca="true" t="shared" si="3" ref="O10:O32">SUM(N10*0.5)</f>
        <v>0</v>
      </c>
      <c r="P10" s="8"/>
      <c r="Q10" s="22">
        <f aca="true" t="shared" si="4" ref="Q10:Q32">SUM(P10*0.5)</f>
        <v>0</v>
      </c>
      <c r="R10" s="18"/>
      <c r="S10" s="24">
        <f aca="true" t="shared" si="5" ref="S10:S32">IF(R10=0,0,SUM(40+SUM(0.2-R10)*20))</f>
        <v>0</v>
      </c>
      <c r="T10" s="8"/>
      <c r="U10" s="24">
        <f aca="true" t="shared" si="6" ref="U10:U32">IF(T10=0,0,SUM(40+SUM(0.2-T10)*20))</f>
        <v>0</v>
      </c>
      <c r="V10" s="8"/>
      <c r="W10" s="24">
        <f aca="true" t="shared" si="7" ref="W10:W32">IF(V10=0,0,SUM(40+SUM(0.2-V10)*20))</f>
        <v>0</v>
      </c>
      <c r="X10" s="8"/>
      <c r="Y10" s="24">
        <f aca="true" t="shared" si="8" ref="Y10:Y32">IF(X10=0,0,SUM(40+SUM(0.2-X10)*20))</f>
        <v>0</v>
      </c>
      <c r="Z10" s="8"/>
      <c r="AA10" s="22">
        <f aca="true" t="shared" si="9" ref="AA10:AA32">IF(Z10=0,0,SUM(40+SUM(0.2-Z10)*20))</f>
        <v>0</v>
      </c>
      <c r="AB10" s="20">
        <f>SUM(I10+K10+M10+O10+Q10+S10+U10+W10+Y10+AA10)</f>
        <v>0</v>
      </c>
      <c r="AC10" s="20">
        <v>1</v>
      </c>
      <c r="AD10">
        <f aca="true" t="shared" si="10" ref="AD10:AD32">SUM(S10+U10+W10+Y10+AA10)</f>
        <v>0</v>
      </c>
      <c r="AE10">
        <v>1</v>
      </c>
    </row>
    <row r="11" spans="1:31" ht="15">
      <c r="A11" s="13">
        <v>5</v>
      </c>
      <c r="B11" s="9" t="str">
        <f>IF(VLOOKUP(A11,Регистрация!$C$4:$N$103,2,FALSE)=0," ",VLOOKUP(A11,Регистрация!$C$4:$N$103,2,FALSE))</f>
        <v> </v>
      </c>
      <c r="C11" s="9" t="str">
        <f>IF(VLOOKUP(A11,Регистрация!$C$4:$N$103,3,FALSE)=0," ",VLOOKUP(A11,Регистрация!$C$4:$N$103,3,FALSE))</f>
        <v>Петров Денис</v>
      </c>
      <c r="D11" s="8" t="str">
        <f>IF(B11=" "," ",IF(VLOOKUP(A11,Регистрация!$C$4:$N$103,7,FALSE)=0,"б/р",VLOOKUP(A11,Регистрация!$C$4:$N$103,7,FALSE)))</f>
        <v> </v>
      </c>
      <c r="E11" s="9">
        <f>IF(VLOOKUP(A11,Регистрация!$C$4:$N$103,11,FALSE)=0," ",VLOOKUP(A11,Регистрация!$C$4:$N$103,11,FALSE))</f>
        <v>6</v>
      </c>
      <c r="F11" s="8" t="str">
        <f>IF(VLOOKUP(A11,Регистрация!$C$4:$N$103,8,FALSE)=0," ",VLOOKUP(A11,Регистрация!$C$4:$N$103,8,FALSE))</f>
        <v> </v>
      </c>
      <c r="G11" s="19"/>
      <c r="H11" s="18"/>
      <c r="I11" s="24">
        <f t="shared" si="0"/>
        <v>0</v>
      </c>
      <c r="J11" s="8"/>
      <c r="K11" s="24">
        <f t="shared" si="1"/>
        <v>0</v>
      </c>
      <c r="L11" s="8"/>
      <c r="M11" s="24">
        <f t="shared" si="2"/>
        <v>0</v>
      </c>
      <c r="N11" s="8"/>
      <c r="O11" s="24">
        <f t="shared" si="3"/>
        <v>0</v>
      </c>
      <c r="P11" s="8"/>
      <c r="Q11" s="22">
        <f t="shared" si="4"/>
        <v>0</v>
      </c>
      <c r="R11" s="18"/>
      <c r="S11" s="24">
        <f t="shared" si="5"/>
        <v>0</v>
      </c>
      <c r="T11" s="8"/>
      <c r="U11" s="24">
        <f t="shared" si="6"/>
        <v>0</v>
      </c>
      <c r="V11" s="8"/>
      <c r="W11" s="24">
        <f t="shared" si="7"/>
        <v>0</v>
      </c>
      <c r="X11" s="8"/>
      <c r="Y11" s="24">
        <f t="shared" si="8"/>
        <v>0</v>
      </c>
      <c r="Z11" s="8"/>
      <c r="AA11" s="22">
        <f t="shared" si="9"/>
        <v>0</v>
      </c>
      <c r="AB11" s="20">
        <f aca="true" t="shared" si="11" ref="AB11:AB32">SUM(I11+K11+M11+O11+Q11+S11+U11+W11+Y11+AA11)</f>
        <v>0</v>
      </c>
      <c r="AC11" s="16">
        <v>2</v>
      </c>
      <c r="AD11">
        <f t="shared" si="10"/>
        <v>0</v>
      </c>
      <c r="AE11">
        <v>2</v>
      </c>
    </row>
    <row r="12" spans="1:30" ht="15">
      <c r="A12" s="13">
        <v>21</v>
      </c>
      <c r="B12" s="9" t="str">
        <f>IF(VLOOKUP(A12,Регистрация!$C$4:$N$103,2,FALSE)=0," ",VLOOKUP(A12,Регистрация!$C$4:$N$103,2,FALSE))</f>
        <v> </v>
      </c>
      <c r="C12" s="9" t="str">
        <f>IF(VLOOKUP(A12,Регистрация!$C$4:$N$103,3,FALSE)=0," ",VLOOKUP(A12,Регистрация!$C$4:$N$103,3,FALSE))</f>
        <v>Рослов Николай</v>
      </c>
      <c r="D12" s="8" t="str">
        <f>IF(B12=" "," ",IF(VLOOKUP(A12,Регистрация!$C$4:$N$103,7,FALSE)=0,"б/р",VLOOKUP(A12,Регистрация!$C$4:$N$103,7,FALSE)))</f>
        <v> </v>
      </c>
      <c r="E12" s="9">
        <f>IF(VLOOKUP(A12,Регистрация!$C$4:$N$103,11,FALSE)=0," ",VLOOKUP(A12,Регистрация!$C$4:$N$103,11,FALSE))</f>
        <v>6</v>
      </c>
      <c r="F12" s="8" t="str">
        <f>IF(VLOOKUP(A12,Регистрация!$C$4:$N$103,8,FALSE)=0," ",VLOOKUP(A12,Регистрация!$C$4:$N$103,8,FALSE))</f>
        <v> </v>
      </c>
      <c r="G12" s="19"/>
      <c r="H12" s="18"/>
      <c r="I12" s="24">
        <f t="shared" si="0"/>
        <v>0</v>
      </c>
      <c r="J12" s="8"/>
      <c r="K12" s="24">
        <f t="shared" si="1"/>
        <v>0</v>
      </c>
      <c r="L12" s="8"/>
      <c r="M12" s="24">
        <f t="shared" si="2"/>
        <v>0</v>
      </c>
      <c r="N12" s="8"/>
      <c r="O12" s="24">
        <f t="shared" si="3"/>
        <v>0</v>
      </c>
      <c r="P12" s="8"/>
      <c r="Q12" s="22">
        <f t="shared" si="4"/>
        <v>0</v>
      </c>
      <c r="R12" s="18"/>
      <c r="S12" s="24">
        <f t="shared" si="5"/>
        <v>0</v>
      </c>
      <c r="T12" s="8"/>
      <c r="U12" s="24">
        <f t="shared" si="6"/>
        <v>0</v>
      </c>
      <c r="V12" s="8"/>
      <c r="W12" s="24">
        <f t="shared" si="7"/>
        <v>0</v>
      </c>
      <c r="X12" s="8"/>
      <c r="Y12" s="24">
        <f t="shared" si="8"/>
        <v>0</v>
      </c>
      <c r="Z12" s="8"/>
      <c r="AA12" s="22">
        <f t="shared" si="9"/>
        <v>0</v>
      </c>
      <c r="AB12" s="20">
        <f t="shared" si="11"/>
        <v>0</v>
      </c>
      <c r="AC12" s="16">
        <v>3</v>
      </c>
      <c r="AD12">
        <f t="shared" si="10"/>
        <v>0</v>
      </c>
    </row>
    <row r="13" spans="1:31" ht="15">
      <c r="A13" s="13">
        <v>2</v>
      </c>
      <c r="B13" s="9" t="str">
        <f>IF(VLOOKUP(A13,Регистрация!$C$4:$N$103,2,FALSE)=0," ",VLOOKUP(A13,Регистрация!$C$4:$N$103,2,FALSE))</f>
        <v> </v>
      </c>
      <c r="C13" s="9" t="str">
        <f>IF(VLOOKUP(A13,Регистрация!$C$4:$N$103,3,FALSE)=0," ",VLOOKUP(A13,Регистрация!$C$4:$N$103,3,FALSE))</f>
        <v>Рябиков Михаил</v>
      </c>
      <c r="D13" s="8" t="str">
        <f>IF(B13=" "," ",IF(VLOOKUP(A13,Регистрация!$C$4:$N$103,7,FALSE)=0,"б/р",VLOOKUP(A13,Регистрация!$C$4:$N$103,7,FALSE)))</f>
        <v> </v>
      </c>
      <c r="E13" s="9">
        <f>IF(VLOOKUP(A13,Регистрация!$C$4:$N$103,11,FALSE)=0," ",VLOOKUP(A13,Регистрация!$C$4:$N$103,11,FALSE))</f>
        <v>6</v>
      </c>
      <c r="F13" s="8" t="str">
        <f>IF(VLOOKUP(A13,Регистрация!$C$4:$N$103,8,FALSE)=0," ",VLOOKUP(A13,Регистрация!$C$4:$N$103,8,FALSE))</f>
        <v> </v>
      </c>
      <c r="G13" s="19"/>
      <c r="H13" s="18"/>
      <c r="I13" s="24">
        <f t="shared" si="0"/>
        <v>0</v>
      </c>
      <c r="J13" s="8"/>
      <c r="K13" s="24">
        <f t="shared" si="1"/>
        <v>0</v>
      </c>
      <c r="L13" s="8"/>
      <c r="M13" s="24">
        <f t="shared" si="2"/>
        <v>0</v>
      </c>
      <c r="N13" s="8"/>
      <c r="O13" s="24">
        <f t="shared" si="3"/>
        <v>0</v>
      </c>
      <c r="P13" s="8"/>
      <c r="Q13" s="22">
        <f t="shared" si="4"/>
        <v>0</v>
      </c>
      <c r="R13" s="18"/>
      <c r="S13" s="24">
        <f t="shared" si="5"/>
        <v>0</v>
      </c>
      <c r="T13" s="8"/>
      <c r="U13" s="24">
        <f t="shared" si="6"/>
        <v>0</v>
      </c>
      <c r="V13" s="8"/>
      <c r="W13" s="24">
        <f t="shared" si="7"/>
        <v>0</v>
      </c>
      <c r="X13" s="8"/>
      <c r="Y13" s="24">
        <f t="shared" si="8"/>
        <v>0</v>
      </c>
      <c r="Z13" s="8"/>
      <c r="AA13" s="22">
        <f t="shared" si="9"/>
        <v>0</v>
      </c>
      <c r="AB13" s="20">
        <f t="shared" si="11"/>
        <v>0</v>
      </c>
      <c r="AC13" s="16">
        <v>4</v>
      </c>
      <c r="AD13">
        <f t="shared" si="10"/>
        <v>0</v>
      </c>
      <c r="AE13">
        <v>3</v>
      </c>
    </row>
    <row r="14" spans="1:30" ht="15">
      <c r="A14" s="13">
        <v>1</v>
      </c>
      <c r="B14" s="9" t="str">
        <f>IF(VLOOKUP(A14,Регистрация!$C$4:$N$103,2,FALSE)=0," ",VLOOKUP(A14,Регистрация!$C$4:$N$103,2,FALSE))</f>
        <v> </v>
      </c>
      <c r="C14" s="9" t="str">
        <f>IF(VLOOKUP(A14,Регистрация!$C$4:$N$103,3,FALSE)=0," ",VLOOKUP(A14,Регистрация!$C$4:$N$103,3,FALSE))</f>
        <v>Колосов Николай</v>
      </c>
      <c r="D14" s="8" t="str">
        <f>IF(B14=" "," ",IF(VLOOKUP(A14,Регистрация!$C$4:$N$103,7,FALSE)=0,"б/р",VLOOKUP(A14,Регистрация!$C$4:$N$103,7,FALSE)))</f>
        <v> </v>
      </c>
      <c r="E14" s="9">
        <f>IF(VLOOKUP(A14,Регистрация!$C$4:$N$103,11,FALSE)=0," ",VLOOKUP(A14,Регистрация!$C$4:$N$103,11,FALSE))</f>
        <v>5</v>
      </c>
      <c r="F14" s="8" t="str">
        <f>IF(VLOOKUP(A14,Регистрация!$C$4:$N$103,8,FALSE)=0," ",VLOOKUP(A14,Регистрация!$C$4:$N$103,8,FALSE))</f>
        <v> </v>
      </c>
      <c r="G14" s="19"/>
      <c r="H14" s="18"/>
      <c r="I14" s="24">
        <f t="shared" si="0"/>
        <v>0</v>
      </c>
      <c r="J14" s="8"/>
      <c r="K14" s="24">
        <f t="shared" si="1"/>
        <v>0</v>
      </c>
      <c r="L14" s="8"/>
      <c r="M14" s="24">
        <f t="shared" si="2"/>
        <v>0</v>
      </c>
      <c r="N14" s="8"/>
      <c r="O14" s="24">
        <f t="shared" si="3"/>
        <v>0</v>
      </c>
      <c r="P14" s="8"/>
      <c r="Q14" s="22">
        <f t="shared" si="4"/>
        <v>0</v>
      </c>
      <c r="R14" s="18"/>
      <c r="S14" s="24">
        <f t="shared" si="5"/>
        <v>0</v>
      </c>
      <c r="T14" s="8"/>
      <c r="U14" s="24">
        <f t="shared" si="6"/>
        <v>0</v>
      </c>
      <c r="V14" s="8"/>
      <c r="W14" s="24">
        <f t="shared" si="7"/>
        <v>0</v>
      </c>
      <c r="X14" s="8"/>
      <c r="Y14" s="24">
        <f t="shared" si="8"/>
        <v>0</v>
      </c>
      <c r="Z14" s="8"/>
      <c r="AA14" s="22">
        <f t="shared" si="9"/>
        <v>0</v>
      </c>
      <c r="AB14" s="20">
        <f t="shared" si="11"/>
        <v>0</v>
      </c>
      <c r="AC14" s="16">
        <v>5</v>
      </c>
      <c r="AD14">
        <f t="shared" si="10"/>
        <v>0</v>
      </c>
    </row>
    <row r="15" spans="1:30" ht="15">
      <c r="A15" s="13">
        <v>16</v>
      </c>
      <c r="B15" s="9" t="str">
        <f>IF(VLOOKUP(A15,Регистрация!$C$4:$N$103,2,FALSE)=0," ",VLOOKUP(A15,Регистрация!$C$4:$N$103,2,FALSE))</f>
        <v> </v>
      </c>
      <c r="C15" s="9" t="str">
        <f>IF(VLOOKUP(A15,Регистрация!$C$4:$N$103,3,FALSE)=0," ",VLOOKUP(A15,Регистрация!$C$4:$N$103,3,FALSE))</f>
        <v>Иванова Софья</v>
      </c>
      <c r="D15" s="8" t="str">
        <f>IF(B15=" "," ",IF(VLOOKUP(A15,Регистрация!$C$4:$N$103,7,FALSE)=0,"б/р",VLOOKUP(A15,Регистрация!$C$4:$N$103,7,FALSE)))</f>
        <v> </v>
      </c>
      <c r="E15" s="9">
        <f>IF(VLOOKUP(A15,Регистрация!$C$4:$N$103,11,FALSE)=0," ",VLOOKUP(A15,Регистрация!$C$4:$N$103,11,FALSE))</f>
        <v>6</v>
      </c>
      <c r="F15" s="8" t="str">
        <f>IF(VLOOKUP(A15,Регистрация!$C$4:$N$103,8,FALSE)=0," ",VLOOKUP(A15,Регистрация!$C$4:$N$103,8,FALSE))</f>
        <v> </v>
      </c>
      <c r="G15" s="19"/>
      <c r="H15" s="18"/>
      <c r="I15" s="24">
        <f t="shared" si="0"/>
        <v>0</v>
      </c>
      <c r="J15" s="8"/>
      <c r="K15" s="24">
        <f t="shared" si="1"/>
        <v>0</v>
      </c>
      <c r="L15" s="8"/>
      <c r="M15" s="24">
        <f t="shared" si="2"/>
        <v>0</v>
      </c>
      <c r="N15" s="8"/>
      <c r="O15" s="24">
        <f t="shared" si="3"/>
        <v>0</v>
      </c>
      <c r="P15" s="8"/>
      <c r="Q15" s="22">
        <f t="shared" si="4"/>
        <v>0</v>
      </c>
      <c r="R15" s="18"/>
      <c r="S15" s="24">
        <f t="shared" si="5"/>
        <v>0</v>
      </c>
      <c r="T15" s="8"/>
      <c r="U15" s="24">
        <f t="shared" si="6"/>
        <v>0</v>
      </c>
      <c r="V15" s="8"/>
      <c r="W15" s="24">
        <f t="shared" si="7"/>
        <v>0</v>
      </c>
      <c r="X15" s="8"/>
      <c r="Y15" s="24">
        <f t="shared" si="8"/>
        <v>0</v>
      </c>
      <c r="Z15" s="8"/>
      <c r="AA15" s="22">
        <f t="shared" si="9"/>
        <v>0</v>
      </c>
      <c r="AB15" s="20">
        <f t="shared" si="11"/>
        <v>0</v>
      </c>
      <c r="AC15" s="16">
        <v>6</v>
      </c>
      <c r="AD15">
        <f t="shared" si="10"/>
        <v>0</v>
      </c>
    </row>
    <row r="16" spans="1:30" ht="15">
      <c r="A16" s="13">
        <v>3</v>
      </c>
      <c r="B16" s="9" t="str">
        <f>IF(VLOOKUP(A16,Регистрация!$C$4:$N$103,2,FALSE)=0," ",VLOOKUP(A16,Регистрация!$C$4:$N$103,2,FALSE))</f>
        <v> </v>
      </c>
      <c r="C16" s="9" t="str">
        <f>IF(VLOOKUP(A16,Регистрация!$C$4:$N$103,3,FALSE)=0," ",VLOOKUP(A16,Регистрация!$C$4:$N$103,3,FALSE))</f>
        <v>Рябов Александр</v>
      </c>
      <c r="D16" s="8" t="str">
        <f>IF(B16=" "," ",IF(VLOOKUP(A16,Регистрация!$C$4:$N$103,7,FALSE)=0,"б/р",VLOOKUP(A16,Регистрация!$C$4:$N$103,7,FALSE)))</f>
        <v> </v>
      </c>
      <c r="E16" s="9">
        <f>IF(VLOOKUP(A16,Регистрация!$C$4:$N$103,11,FALSE)=0," ",VLOOKUP(A16,Регистрация!$C$4:$N$103,11,FALSE))</f>
        <v>5</v>
      </c>
      <c r="F16" s="8" t="str">
        <f>IF(VLOOKUP(A16,Регистрация!$C$4:$N$103,8,FALSE)=0," ",VLOOKUP(A16,Регистрация!$C$4:$N$103,8,FALSE))</f>
        <v> </v>
      </c>
      <c r="G16" s="19"/>
      <c r="H16" s="18"/>
      <c r="I16" s="24">
        <f t="shared" si="0"/>
        <v>0</v>
      </c>
      <c r="J16" s="8"/>
      <c r="K16" s="24">
        <f t="shared" si="1"/>
        <v>0</v>
      </c>
      <c r="L16" s="8"/>
      <c r="M16" s="24">
        <f t="shared" si="2"/>
        <v>0</v>
      </c>
      <c r="N16" s="8"/>
      <c r="O16" s="24">
        <f t="shared" si="3"/>
        <v>0</v>
      </c>
      <c r="P16" s="8"/>
      <c r="Q16" s="22">
        <f t="shared" si="4"/>
        <v>0</v>
      </c>
      <c r="R16" s="18"/>
      <c r="S16" s="24">
        <f t="shared" si="5"/>
        <v>0</v>
      </c>
      <c r="T16" s="8"/>
      <c r="U16" s="24">
        <f t="shared" si="6"/>
        <v>0</v>
      </c>
      <c r="V16" s="8"/>
      <c r="W16" s="24">
        <f t="shared" si="7"/>
        <v>0</v>
      </c>
      <c r="X16" s="8"/>
      <c r="Y16" s="24">
        <f t="shared" si="8"/>
        <v>0</v>
      </c>
      <c r="Z16" s="8"/>
      <c r="AA16" s="22">
        <f t="shared" si="9"/>
        <v>0</v>
      </c>
      <c r="AB16" s="20">
        <f t="shared" si="11"/>
        <v>0</v>
      </c>
      <c r="AC16" s="16">
        <v>7</v>
      </c>
      <c r="AD16">
        <f t="shared" si="10"/>
        <v>0</v>
      </c>
    </row>
    <row r="17" spans="1:30" ht="15">
      <c r="A17" s="13">
        <v>22</v>
      </c>
      <c r="B17" s="9" t="e">
        <f>IF(VLOOKUP(A17,Регистрация!$C$4:$N$103,2,FALSE)=0," ",VLOOKUP(A17,Регистрация!$C$4:$N$103,2,FALSE))</f>
        <v>#N/A</v>
      </c>
      <c r="C17" s="9" t="e">
        <f>IF(VLOOKUP(A17,Регистрация!$C$4:$N$103,3,FALSE)=0," ",VLOOKUP(A17,Регистрация!$C$4:$N$103,3,FALSE))</f>
        <v>#N/A</v>
      </c>
      <c r="D17" s="8" t="e">
        <f>IF(B17=" "," ",IF(VLOOKUP(A17,Регистрация!$C$4:$N$103,7,FALSE)=0,"б/р",VLOOKUP(A17,Регистрация!$C$4:$N$103,7,FALSE)))</f>
        <v>#N/A</v>
      </c>
      <c r="E17" s="9" t="e">
        <f>IF(VLOOKUP(A17,Регистрация!$C$4:$N$103,11,FALSE)=0," ",VLOOKUP(A17,Регистрация!$C$4:$N$103,11,FALSE))</f>
        <v>#N/A</v>
      </c>
      <c r="F17" s="8" t="e">
        <f>IF(VLOOKUP(A17,Регистрация!$C$4:$N$103,8,FALSE)=0," ",VLOOKUP(A17,Регистрация!$C$4:$N$103,8,FALSE))</f>
        <v>#N/A</v>
      </c>
      <c r="G17" s="19"/>
      <c r="H17" s="18"/>
      <c r="I17" s="24">
        <f t="shared" si="0"/>
        <v>0</v>
      </c>
      <c r="J17" s="8"/>
      <c r="K17" s="24">
        <f t="shared" si="1"/>
        <v>0</v>
      </c>
      <c r="L17" s="8"/>
      <c r="M17" s="24">
        <f t="shared" si="2"/>
        <v>0</v>
      </c>
      <c r="N17" s="8"/>
      <c r="O17" s="24">
        <f t="shared" si="3"/>
        <v>0</v>
      </c>
      <c r="P17" s="8"/>
      <c r="Q17" s="22">
        <f t="shared" si="4"/>
        <v>0</v>
      </c>
      <c r="R17" s="18"/>
      <c r="S17" s="24">
        <f t="shared" si="5"/>
        <v>0</v>
      </c>
      <c r="T17" s="8"/>
      <c r="U17" s="24">
        <f t="shared" si="6"/>
        <v>0</v>
      </c>
      <c r="V17" s="8"/>
      <c r="W17" s="24">
        <f t="shared" si="7"/>
        <v>0</v>
      </c>
      <c r="X17" s="8"/>
      <c r="Y17" s="24">
        <f t="shared" si="8"/>
        <v>0</v>
      </c>
      <c r="Z17" s="8"/>
      <c r="AA17" s="22">
        <f t="shared" si="9"/>
        <v>0</v>
      </c>
      <c r="AB17" s="20">
        <f t="shared" si="11"/>
        <v>0</v>
      </c>
      <c r="AC17" s="16">
        <v>8</v>
      </c>
      <c r="AD17">
        <f t="shared" si="10"/>
        <v>0</v>
      </c>
    </row>
    <row r="18" spans="1:30" ht="15">
      <c r="A18" s="13">
        <v>11</v>
      </c>
      <c r="B18" s="9" t="str">
        <f>IF(VLOOKUP(A18,Регистрация!$C$4:$N$103,2,FALSE)=0," ",VLOOKUP(A18,Регистрация!$C$4:$N$103,2,FALSE))</f>
        <v> </v>
      </c>
      <c r="C18" s="9" t="str">
        <f>IF(VLOOKUP(A18,Регистрация!$C$4:$N$103,3,FALSE)=0," ",VLOOKUP(A18,Регистрация!$C$4:$N$103,3,FALSE))</f>
        <v>Ларин Владислав</v>
      </c>
      <c r="D18" s="8" t="str">
        <f>IF(B18=" "," ",IF(VLOOKUP(A18,Регистрация!$C$4:$N$103,7,FALSE)=0,"б/р",VLOOKUP(A18,Регистрация!$C$4:$N$103,7,FALSE)))</f>
        <v> </v>
      </c>
      <c r="E18" s="9">
        <f>IF(VLOOKUP(A18,Регистрация!$C$4:$N$103,11,FALSE)=0," ",VLOOKUP(A18,Регистрация!$C$4:$N$103,11,FALSE))</f>
        <v>6</v>
      </c>
      <c r="F18" s="8" t="str">
        <f>IF(VLOOKUP(A18,Регистрация!$C$4:$N$103,8,FALSE)=0," ",VLOOKUP(A18,Регистрация!$C$4:$N$103,8,FALSE))</f>
        <v> </v>
      </c>
      <c r="G18" s="19"/>
      <c r="H18" s="18"/>
      <c r="I18" s="24">
        <f t="shared" si="0"/>
        <v>0</v>
      </c>
      <c r="J18" s="8"/>
      <c r="K18" s="24">
        <f t="shared" si="1"/>
        <v>0</v>
      </c>
      <c r="L18" s="8"/>
      <c r="M18" s="24">
        <f t="shared" si="2"/>
        <v>0</v>
      </c>
      <c r="N18" s="8"/>
      <c r="O18" s="24">
        <f t="shared" si="3"/>
        <v>0</v>
      </c>
      <c r="P18" s="8"/>
      <c r="Q18" s="22">
        <f t="shared" si="4"/>
        <v>0</v>
      </c>
      <c r="R18" s="18"/>
      <c r="S18" s="24">
        <f t="shared" si="5"/>
        <v>0</v>
      </c>
      <c r="T18" s="8"/>
      <c r="U18" s="24">
        <f t="shared" si="6"/>
        <v>0</v>
      </c>
      <c r="V18" s="8"/>
      <c r="W18" s="24">
        <f t="shared" si="7"/>
        <v>0</v>
      </c>
      <c r="X18" s="8"/>
      <c r="Y18" s="24">
        <f t="shared" si="8"/>
        <v>0</v>
      </c>
      <c r="Z18" s="8"/>
      <c r="AA18" s="22">
        <f t="shared" si="9"/>
        <v>0</v>
      </c>
      <c r="AB18" s="20">
        <f t="shared" si="11"/>
        <v>0</v>
      </c>
      <c r="AC18" s="16">
        <v>9</v>
      </c>
      <c r="AD18">
        <f t="shared" si="10"/>
        <v>0</v>
      </c>
    </row>
    <row r="19" spans="1:30" ht="15">
      <c r="A19" s="13">
        <v>14</v>
      </c>
      <c r="B19" s="9" t="str">
        <f>IF(VLOOKUP(A19,Регистрация!$C$4:$N$103,2,FALSE)=0," ",VLOOKUP(A19,Регистрация!$C$4:$N$103,2,FALSE))</f>
        <v> </v>
      </c>
      <c r="C19" s="9" t="str">
        <f>IF(VLOOKUP(A19,Регистрация!$C$4:$N$103,3,FALSE)=0," ",VLOOKUP(A19,Регистрация!$C$4:$N$103,3,FALSE))</f>
        <v>Костерин Арсений</v>
      </c>
      <c r="D19" s="8" t="str">
        <f>IF(B19=" "," ",IF(VLOOKUP(A19,Регистрация!$C$4:$N$103,7,FALSE)=0,"б/р",VLOOKUP(A19,Регистрация!$C$4:$N$103,7,FALSE)))</f>
        <v> </v>
      </c>
      <c r="E19" s="9">
        <f>IF(VLOOKUP(A19,Регистрация!$C$4:$N$103,11,FALSE)=0," ",VLOOKUP(A19,Регистрация!$C$4:$N$103,11,FALSE))</f>
        <v>5</v>
      </c>
      <c r="F19" s="8" t="str">
        <f>IF(VLOOKUP(A19,Регистрация!$C$4:$N$103,8,FALSE)=0," ",VLOOKUP(A19,Регистрация!$C$4:$N$103,8,FALSE))</f>
        <v> </v>
      </c>
      <c r="G19" s="19"/>
      <c r="H19" s="18"/>
      <c r="I19" s="24">
        <f t="shared" si="0"/>
        <v>0</v>
      </c>
      <c r="J19" s="8"/>
      <c r="K19" s="24">
        <f t="shared" si="1"/>
        <v>0</v>
      </c>
      <c r="L19" s="8"/>
      <c r="M19" s="24">
        <f t="shared" si="2"/>
        <v>0</v>
      </c>
      <c r="N19" s="8"/>
      <c r="O19" s="24">
        <f t="shared" si="3"/>
        <v>0</v>
      </c>
      <c r="P19" s="8"/>
      <c r="Q19" s="22">
        <f t="shared" si="4"/>
        <v>0</v>
      </c>
      <c r="R19" s="18"/>
      <c r="S19" s="24">
        <f t="shared" si="5"/>
        <v>0</v>
      </c>
      <c r="T19" s="8"/>
      <c r="U19" s="24">
        <f t="shared" si="6"/>
        <v>0</v>
      </c>
      <c r="V19" s="8"/>
      <c r="W19" s="24">
        <f t="shared" si="7"/>
        <v>0</v>
      </c>
      <c r="X19" s="8"/>
      <c r="Y19" s="24">
        <f t="shared" si="8"/>
        <v>0</v>
      </c>
      <c r="Z19" s="8"/>
      <c r="AA19" s="22">
        <f t="shared" si="9"/>
        <v>0</v>
      </c>
      <c r="AB19" s="20">
        <f t="shared" si="11"/>
        <v>0</v>
      </c>
      <c r="AC19" s="16">
        <v>10</v>
      </c>
      <c r="AD19">
        <f t="shared" si="10"/>
        <v>0</v>
      </c>
    </row>
    <row r="20" spans="1:30" ht="15">
      <c r="A20" s="13">
        <v>15</v>
      </c>
      <c r="B20" s="9" t="str">
        <f>IF(VLOOKUP(A20,Регистрация!$C$4:$N$103,2,FALSE)=0," ",VLOOKUP(A20,Регистрация!$C$4:$N$103,2,FALSE))</f>
        <v> </v>
      </c>
      <c r="C20" s="9" t="str">
        <f>IF(VLOOKUP(A20,Регистрация!$C$4:$N$103,3,FALSE)=0," ",VLOOKUP(A20,Регистрация!$C$4:$N$103,3,FALSE))</f>
        <v>Петунин Дмирий</v>
      </c>
      <c r="D20" s="8" t="str">
        <f>IF(B20=" "," ",IF(VLOOKUP(A20,Регистрация!$C$4:$N$103,7,FALSE)=0,"б/р",VLOOKUP(A20,Регистрация!$C$4:$N$103,7,FALSE)))</f>
        <v> </v>
      </c>
      <c r="E20" s="9">
        <f>IF(VLOOKUP(A20,Регистрация!$C$4:$N$103,11,FALSE)=0," ",VLOOKUP(A20,Регистрация!$C$4:$N$103,11,FALSE))</f>
        <v>5</v>
      </c>
      <c r="F20" s="8" t="str">
        <f>IF(VLOOKUP(A20,Регистрация!$C$4:$N$103,8,FALSE)=0," ",VLOOKUP(A20,Регистрация!$C$4:$N$103,8,FALSE))</f>
        <v> </v>
      </c>
      <c r="G20" s="19"/>
      <c r="H20" s="18"/>
      <c r="I20" s="24">
        <f t="shared" si="0"/>
        <v>0</v>
      </c>
      <c r="J20" s="8"/>
      <c r="K20" s="24">
        <f t="shared" si="1"/>
        <v>0</v>
      </c>
      <c r="L20" s="8"/>
      <c r="M20" s="24">
        <f t="shared" si="2"/>
        <v>0</v>
      </c>
      <c r="N20" s="8"/>
      <c r="O20" s="24">
        <f t="shared" si="3"/>
        <v>0</v>
      </c>
      <c r="P20" s="8"/>
      <c r="Q20" s="22">
        <f t="shared" si="4"/>
        <v>0</v>
      </c>
      <c r="R20" s="18"/>
      <c r="S20" s="24">
        <f t="shared" si="5"/>
        <v>0</v>
      </c>
      <c r="T20" s="8"/>
      <c r="U20" s="24">
        <f t="shared" si="6"/>
        <v>0</v>
      </c>
      <c r="V20" s="8"/>
      <c r="W20" s="24">
        <f t="shared" si="7"/>
        <v>0</v>
      </c>
      <c r="X20" s="8"/>
      <c r="Y20" s="24">
        <f t="shared" si="8"/>
        <v>0</v>
      </c>
      <c r="Z20" s="8"/>
      <c r="AA20" s="22">
        <f t="shared" si="9"/>
        <v>0</v>
      </c>
      <c r="AB20" s="20">
        <f t="shared" si="11"/>
        <v>0</v>
      </c>
      <c r="AC20" s="16">
        <v>11</v>
      </c>
      <c r="AD20">
        <f t="shared" si="10"/>
        <v>0</v>
      </c>
    </row>
    <row r="21" spans="1:30" ht="15">
      <c r="A21" s="13">
        <v>17</v>
      </c>
      <c r="B21" s="9" t="str">
        <f>IF(VLOOKUP(A21,Регистрация!$C$4:$N$103,2,FALSE)=0," ",VLOOKUP(A21,Регистрация!$C$4:$N$103,2,FALSE))</f>
        <v> </v>
      </c>
      <c r="C21" s="9" t="str">
        <f>IF(VLOOKUP(A21,Регистрация!$C$4:$N$103,3,FALSE)=0," ",VLOOKUP(A21,Регистрация!$C$4:$N$103,3,FALSE))</f>
        <v>Никитин Артём</v>
      </c>
      <c r="D21" s="8" t="str">
        <f>IF(B21=" "," ",IF(VLOOKUP(A21,Регистрация!$C$4:$N$103,7,FALSE)=0,"б/р",VLOOKUP(A21,Регистрация!$C$4:$N$103,7,FALSE)))</f>
        <v> </v>
      </c>
      <c r="E21" s="9">
        <f>IF(VLOOKUP(A21,Регистрация!$C$4:$N$103,11,FALSE)=0," ",VLOOKUP(A21,Регистрация!$C$4:$N$103,11,FALSE))</f>
        <v>6</v>
      </c>
      <c r="F21" s="8" t="str">
        <f>IF(VLOOKUP(A21,Регистрация!$C$4:$N$103,8,FALSE)=0," ",VLOOKUP(A21,Регистрация!$C$4:$N$103,8,FALSE))</f>
        <v> </v>
      </c>
      <c r="G21" s="19"/>
      <c r="H21" s="18"/>
      <c r="I21" s="24">
        <f t="shared" si="0"/>
        <v>0</v>
      </c>
      <c r="J21" s="8"/>
      <c r="K21" s="24">
        <f t="shared" si="1"/>
        <v>0</v>
      </c>
      <c r="L21" s="8"/>
      <c r="M21" s="24">
        <f t="shared" si="2"/>
        <v>0</v>
      </c>
      <c r="N21" s="8"/>
      <c r="O21" s="24">
        <f t="shared" si="3"/>
        <v>0</v>
      </c>
      <c r="P21" s="8"/>
      <c r="Q21" s="22">
        <f t="shared" si="4"/>
        <v>0</v>
      </c>
      <c r="R21" s="18"/>
      <c r="S21" s="24">
        <f t="shared" si="5"/>
        <v>0</v>
      </c>
      <c r="T21" s="8"/>
      <c r="U21" s="24">
        <f t="shared" si="6"/>
        <v>0</v>
      </c>
      <c r="V21" s="8"/>
      <c r="W21" s="24">
        <f t="shared" si="7"/>
        <v>0</v>
      </c>
      <c r="X21" s="8"/>
      <c r="Y21" s="24">
        <f t="shared" si="8"/>
        <v>0</v>
      </c>
      <c r="Z21" s="8"/>
      <c r="AA21" s="22">
        <f t="shared" si="9"/>
        <v>0</v>
      </c>
      <c r="AB21" s="20">
        <f t="shared" si="11"/>
        <v>0</v>
      </c>
      <c r="AC21" s="16">
        <v>12</v>
      </c>
      <c r="AD21">
        <f t="shared" si="10"/>
        <v>0</v>
      </c>
    </row>
    <row r="22" spans="1:30" ht="15">
      <c r="A22" s="13">
        <v>23</v>
      </c>
      <c r="B22" s="9" t="e">
        <f>IF(VLOOKUP(A22,Регистрация!$C$4:$N$103,2,FALSE)=0," ",VLOOKUP(A22,Регистрация!$C$4:$N$103,2,FALSE))</f>
        <v>#N/A</v>
      </c>
      <c r="C22" s="9" t="e">
        <f>IF(VLOOKUP(A22,Регистрация!$C$4:$N$103,3,FALSE)=0," ",VLOOKUP(A22,Регистрация!$C$4:$N$103,3,FALSE))</f>
        <v>#N/A</v>
      </c>
      <c r="D22" s="8" t="e">
        <f>IF(B22=" "," ",IF(VLOOKUP(A22,Регистрация!$C$4:$N$103,7,FALSE)=0,"б/р",VLOOKUP(A22,Регистрация!$C$4:$N$103,7,FALSE)))</f>
        <v>#N/A</v>
      </c>
      <c r="E22" s="9" t="e">
        <f>IF(VLOOKUP(A22,Регистрация!$C$4:$N$103,11,FALSE)=0," ",VLOOKUP(A22,Регистрация!$C$4:$N$103,11,FALSE))</f>
        <v>#N/A</v>
      </c>
      <c r="F22" s="8" t="e">
        <f>IF(VLOOKUP(A22,Регистрация!$C$4:$N$103,8,FALSE)=0," ",VLOOKUP(A22,Регистрация!$C$4:$N$103,8,FALSE))</f>
        <v>#N/A</v>
      </c>
      <c r="G22" s="19"/>
      <c r="H22" s="18"/>
      <c r="I22" s="24">
        <f t="shared" si="0"/>
        <v>0</v>
      </c>
      <c r="J22" s="8"/>
      <c r="K22" s="24">
        <f t="shared" si="1"/>
        <v>0</v>
      </c>
      <c r="L22" s="8"/>
      <c r="M22" s="24">
        <f t="shared" si="2"/>
        <v>0</v>
      </c>
      <c r="N22" s="8"/>
      <c r="O22" s="24">
        <f t="shared" si="3"/>
        <v>0</v>
      </c>
      <c r="P22" s="8"/>
      <c r="Q22" s="22">
        <f t="shared" si="4"/>
        <v>0</v>
      </c>
      <c r="R22" s="18"/>
      <c r="S22" s="24">
        <f t="shared" si="5"/>
        <v>0</v>
      </c>
      <c r="T22" s="8"/>
      <c r="U22" s="24">
        <f t="shared" si="6"/>
        <v>0</v>
      </c>
      <c r="V22" s="8"/>
      <c r="W22" s="24">
        <f t="shared" si="7"/>
        <v>0</v>
      </c>
      <c r="X22" s="8"/>
      <c r="Y22" s="24">
        <f t="shared" si="8"/>
        <v>0</v>
      </c>
      <c r="Z22" s="8"/>
      <c r="AA22" s="22">
        <f t="shared" si="9"/>
        <v>0</v>
      </c>
      <c r="AB22" s="20">
        <f t="shared" si="11"/>
        <v>0</v>
      </c>
      <c r="AC22" s="16">
        <v>13</v>
      </c>
      <c r="AD22">
        <f t="shared" si="10"/>
        <v>0</v>
      </c>
    </row>
    <row r="23" spans="1:30" ht="15">
      <c r="A23" s="13">
        <v>12</v>
      </c>
      <c r="B23" s="9" t="str">
        <f>IF(VLOOKUP(A23,Регистрация!$C$4:$N$103,2,FALSE)=0," ",VLOOKUP(A23,Регистрация!$C$4:$N$103,2,FALSE))</f>
        <v> </v>
      </c>
      <c r="C23" s="9" t="str">
        <f>IF(VLOOKUP(A23,Регистрация!$C$4:$N$103,3,FALSE)=0," ",VLOOKUP(A23,Регистрация!$C$4:$N$103,3,FALSE))</f>
        <v>Дёгтев Андрей</v>
      </c>
      <c r="D23" s="8" t="str">
        <f>IF(B23=" "," ",IF(VLOOKUP(A23,Регистрация!$C$4:$N$103,7,FALSE)=0,"б/р",VLOOKUP(A23,Регистрация!$C$4:$N$103,7,FALSE)))</f>
        <v> </v>
      </c>
      <c r="E23" s="9">
        <f>IF(VLOOKUP(A23,Регистрация!$C$4:$N$103,11,FALSE)=0," ",VLOOKUP(A23,Регистрация!$C$4:$N$103,11,FALSE))</f>
        <v>7</v>
      </c>
      <c r="F23" s="8" t="str">
        <f>IF(VLOOKUP(A23,Регистрация!$C$4:$N$103,8,FALSE)=0," ",VLOOKUP(A23,Регистрация!$C$4:$N$103,8,FALSE))</f>
        <v> </v>
      </c>
      <c r="G23" s="19"/>
      <c r="H23" s="18"/>
      <c r="I23" s="24">
        <f t="shared" si="0"/>
        <v>0</v>
      </c>
      <c r="J23" s="8"/>
      <c r="K23" s="24">
        <f t="shared" si="1"/>
        <v>0</v>
      </c>
      <c r="L23" s="8"/>
      <c r="M23" s="24">
        <f t="shared" si="2"/>
        <v>0</v>
      </c>
      <c r="N23" s="8"/>
      <c r="O23" s="24">
        <f t="shared" si="3"/>
        <v>0</v>
      </c>
      <c r="P23" s="8"/>
      <c r="Q23" s="22">
        <f t="shared" si="4"/>
        <v>0</v>
      </c>
      <c r="R23" s="18"/>
      <c r="S23" s="24">
        <f t="shared" si="5"/>
        <v>0</v>
      </c>
      <c r="T23" s="8"/>
      <c r="U23" s="24">
        <f t="shared" si="6"/>
        <v>0</v>
      </c>
      <c r="V23" s="8"/>
      <c r="W23" s="24">
        <f t="shared" si="7"/>
        <v>0</v>
      </c>
      <c r="X23" s="8"/>
      <c r="Y23" s="24">
        <f t="shared" si="8"/>
        <v>0</v>
      </c>
      <c r="Z23" s="8"/>
      <c r="AA23" s="22">
        <f t="shared" si="9"/>
        <v>0</v>
      </c>
      <c r="AB23" s="20">
        <f t="shared" si="11"/>
        <v>0</v>
      </c>
      <c r="AC23" s="16">
        <v>14</v>
      </c>
      <c r="AD23">
        <f t="shared" si="10"/>
        <v>0</v>
      </c>
    </row>
    <row r="24" spans="1:30" ht="15">
      <c r="A24" s="13">
        <v>19</v>
      </c>
      <c r="B24" s="9" t="str">
        <f>IF(VLOOKUP(A24,Регистрация!$C$4:$N$103,2,FALSE)=0," ",VLOOKUP(A24,Регистрация!$C$4:$N$103,2,FALSE))</f>
        <v> </v>
      </c>
      <c r="C24" s="9" t="str">
        <f>IF(VLOOKUP(A24,Регистрация!$C$4:$N$103,3,FALSE)=0," ",VLOOKUP(A24,Регистрация!$C$4:$N$103,3,FALSE))</f>
        <v>Шмелв Максим</v>
      </c>
      <c r="D24" s="8" t="str">
        <f>IF(B24=" "," ",IF(VLOOKUP(A24,Регистрация!$C$4:$N$103,7,FALSE)=0,"б/р",VLOOKUP(A24,Регистрация!$C$4:$N$103,7,FALSE)))</f>
        <v> </v>
      </c>
      <c r="E24" s="9">
        <f>IF(VLOOKUP(A24,Регистрация!$C$4:$N$103,11,FALSE)=0," ",VLOOKUP(A24,Регистрация!$C$4:$N$103,11,FALSE))</f>
        <v>5</v>
      </c>
      <c r="F24" s="8" t="str">
        <f>IF(VLOOKUP(A24,Регистрация!$C$4:$N$103,8,FALSE)=0," ",VLOOKUP(A24,Регистрация!$C$4:$N$103,8,FALSE))</f>
        <v> </v>
      </c>
      <c r="G24" s="19"/>
      <c r="H24" s="18"/>
      <c r="I24" s="24">
        <f t="shared" si="0"/>
        <v>0</v>
      </c>
      <c r="J24" s="8"/>
      <c r="K24" s="24">
        <f t="shared" si="1"/>
        <v>0</v>
      </c>
      <c r="L24" s="8"/>
      <c r="M24" s="24">
        <f t="shared" si="2"/>
        <v>0</v>
      </c>
      <c r="N24" s="8"/>
      <c r="O24" s="24">
        <f t="shared" si="3"/>
        <v>0</v>
      </c>
      <c r="P24" s="8"/>
      <c r="Q24" s="22">
        <f t="shared" si="4"/>
        <v>0</v>
      </c>
      <c r="R24" s="18"/>
      <c r="S24" s="24">
        <f t="shared" si="5"/>
        <v>0</v>
      </c>
      <c r="T24" s="8"/>
      <c r="U24" s="24">
        <f t="shared" si="6"/>
        <v>0</v>
      </c>
      <c r="V24" s="8"/>
      <c r="W24" s="24">
        <f t="shared" si="7"/>
        <v>0</v>
      </c>
      <c r="X24" s="8"/>
      <c r="Y24" s="24">
        <f t="shared" si="8"/>
        <v>0</v>
      </c>
      <c r="Z24" s="8"/>
      <c r="AA24" s="22">
        <f t="shared" si="9"/>
        <v>0</v>
      </c>
      <c r="AB24" s="20">
        <f t="shared" si="11"/>
        <v>0</v>
      </c>
      <c r="AC24" s="16">
        <v>15</v>
      </c>
      <c r="AD24">
        <f t="shared" si="10"/>
        <v>0</v>
      </c>
    </row>
    <row r="25" spans="1:30" ht="15">
      <c r="A25" s="13">
        <v>8</v>
      </c>
      <c r="B25" s="9" t="str">
        <f>IF(VLOOKUP(A25,Регистрация!$C$4:$N$103,2,FALSE)=0," ",VLOOKUP(A25,Регистрация!$C$4:$N$103,2,FALSE))</f>
        <v> </v>
      </c>
      <c r="C25" s="9" t="str">
        <f>IF(VLOOKUP(A25,Регистрация!$C$4:$N$103,3,FALSE)=0," ",VLOOKUP(A25,Регистрация!$C$4:$N$103,3,FALSE))</f>
        <v>Никифоренко Илья</v>
      </c>
      <c r="D25" s="8" t="str">
        <f>IF(B25=" "," ",IF(VLOOKUP(A25,Регистрация!$C$4:$N$103,7,FALSE)=0,"б/р",VLOOKUP(A25,Регистрация!$C$4:$N$103,7,FALSE)))</f>
        <v> </v>
      </c>
      <c r="E25" s="9">
        <f>IF(VLOOKUP(A25,Регистрация!$C$4:$N$103,11,FALSE)=0," ",VLOOKUP(A25,Регистрация!$C$4:$N$103,11,FALSE))</f>
        <v>5</v>
      </c>
      <c r="F25" s="8" t="str">
        <f>IF(VLOOKUP(A25,Регистрация!$C$4:$N$103,8,FALSE)=0," ",VLOOKUP(A25,Регистрация!$C$4:$N$103,8,FALSE))</f>
        <v> </v>
      </c>
      <c r="G25" s="19"/>
      <c r="H25" s="18"/>
      <c r="I25" s="24">
        <f t="shared" si="0"/>
        <v>0</v>
      </c>
      <c r="J25" s="8"/>
      <c r="K25" s="24">
        <f t="shared" si="1"/>
        <v>0</v>
      </c>
      <c r="L25" s="8"/>
      <c r="M25" s="24">
        <f t="shared" si="2"/>
        <v>0</v>
      </c>
      <c r="N25" s="8"/>
      <c r="O25" s="24">
        <f t="shared" si="3"/>
        <v>0</v>
      </c>
      <c r="P25" s="8"/>
      <c r="Q25" s="22">
        <f t="shared" si="4"/>
        <v>0</v>
      </c>
      <c r="R25" s="18"/>
      <c r="S25" s="24">
        <f t="shared" si="5"/>
        <v>0</v>
      </c>
      <c r="T25" s="8"/>
      <c r="U25" s="24">
        <f t="shared" si="6"/>
        <v>0</v>
      </c>
      <c r="V25" s="8"/>
      <c r="W25" s="24">
        <f t="shared" si="7"/>
        <v>0</v>
      </c>
      <c r="X25" s="8"/>
      <c r="Y25" s="24">
        <f t="shared" si="8"/>
        <v>0</v>
      </c>
      <c r="Z25" s="8"/>
      <c r="AA25" s="22">
        <f t="shared" si="9"/>
        <v>0</v>
      </c>
      <c r="AB25" s="20">
        <f t="shared" si="11"/>
        <v>0</v>
      </c>
      <c r="AC25" s="16">
        <v>16</v>
      </c>
      <c r="AD25">
        <f t="shared" si="10"/>
        <v>0</v>
      </c>
    </row>
    <row r="26" spans="1:30" ht="15">
      <c r="A26" s="13">
        <v>9</v>
      </c>
      <c r="B26" s="9" t="str">
        <f>IF(VLOOKUP(A26,Регистрация!$C$4:$N$103,2,FALSE)=0," ",VLOOKUP(A26,Регистрация!$C$4:$N$103,2,FALSE))</f>
        <v> </v>
      </c>
      <c r="C26" s="9" t="str">
        <f>IF(VLOOKUP(A26,Регистрация!$C$4:$N$103,3,FALSE)=0," ",VLOOKUP(A26,Регистрация!$C$4:$N$103,3,FALSE))</f>
        <v>Фадее Рома</v>
      </c>
      <c r="D26" s="8" t="str">
        <f>IF(B26=" "," ",IF(VLOOKUP(A26,Регистрация!$C$4:$N$103,7,FALSE)=0,"б/р",VLOOKUP(A26,Регистрация!$C$4:$N$103,7,FALSE)))</f>
        <v> </v>
      </c>
      <c r="E26" s="9">
        <f>IF(VLOOKUP(A26,Регистрация!$C$4:$N$103,11,FALSE)=0," ",VLOOKUP(A26,Регистрация!$C$4:$N$103,11,FALSE))</f>
        <v>5</v>
      </c>
      <c r="F26" s="8" t="str">
        <f>IF(VLOOKUP(A26,Регистрация!$C$4:$N$103,8,FALSE)=0," ",VLOOKUP(A26,Регистрация!$C$4:$N$103,8,FALSE))</f>
        <v> </v>
      </c>
      <c r="G26" s="19"/>
      <c r="H26" s="18"/>
      <c r="I26" s="24">
        <f t="shared" si="0"/>
        <v>0</v>
      </c>
      <c r="J26" s="8"/>
      <c r="K26" s="24">
        <f t="shared" si="1"/>
        <v>0</v>
      </c>
      <c r="L26" s="8"/>
      <c r="M26" s="24">
        <f t="shared" si="2"/>
        <v>0</v>
      </c>
      <c r="N26" s="8"/>
      <c r="O26" s="24">
        <f t="shared" si="3"/>
        <v>0</v>
      </c>
      <c r="P26" s="8"/>
      <c r="Q26" s="22">
        <f t="shared" si="4"/>
        <v>0</v>
      </c>
      <c r="R26" s="18"/>
      <c r="S26" s="24">
        <f t="shared" si="5"/>
        <v>0</v>
      </c>
      <c r="T26" s="8"/>
      <c r="U26" s="24">
        <f t="shared" si="6"/>
        <v>0</v>
      </c>
      <c r="V26" s="8"/>
      <c r="W26" s="24">
        <f t="shared" si="7"/>
        <v>0</v>
      </c>
      <c r="X26" s="8"/>
      <c r="Y26" s="24">
        <f t="shared" si="8"/>
        <v>0</v>
      </c>
      <c r="Z26" s="8"/>
      <c r="AA26" s="22">
        <f t="shared" si="9"/>
        <v>0</v>
      </c>
      <c r="AB26" s="20">
        <f t="shared" si="11"/>
        <v>0</v>
      </c>
      <c r="AC26" s="16">
        <v>17</v>
      </c>
      <c r="AD26">
        <f t="shared" si="10"/>
        <v>0</v>
      </c>
    </row>
    <row r="27" spans="1:30" ht="15">
      <c r="A27" s="13">
        <v>4</v>
      </c>
      <c r="B27" s="9" t="str">
        <f>IF(VLOOKUP(A27,Регистрация!$C$4:$N$103,2,FALSE)=0," ",VLOOKUP(A27,Регистрация!$C$4:$N$103,2,FALSE))</f>
        <v> </v>
      </c>
      <c r="C27" s="9" t="str">
        <f>IF(VLOOKUP(A27,Регистрация!$C$4:$N$103,3,FALSE)=0," ",VLOOKUP(A27,Регистрация!$C$4:$N$103,3,FALSE))</f>
        <v>Жуков Илья</v>
      </c>
      <c r="D27" s="8" t="str">
        <f>IF(B27=" "," ",IF(VLOOKUP(A27,Регистрация!$C$4:$N$103,7,FALSE)=0,"б/р",VLOOKUP(A27,Регистрация!$C$4:$N$103,7,FALSE)))</f>
        <v> </v>
      </c>
      <c r="E27" s="9">
        <f>IF(VLOOKUP(A27,Регистрация!$C$4:$N$103,11,FALSE)=0," ",VLOOKUP(A27,Регистрация!$C$4:$N$103,11,FALSE))</f>
        <v>6</v>
      </c>
      <c r="F27" s="8" t="str">
        <f>IF(VLOOKUP(A27,Регистрация!$C$4:$N$103,8,FALSE)=0," ",VLOOKUP(A27,Регистрация!$C$4:$N$103,8,FALSE))</f>
        <v> </v>
      </c>
      <c r="G27" s="19"/>
      <c r="H27" s="18"/>
      <c r="I27" s="24">
        <f t="shared" si="0"/>
        <v>0</v>
      </c>
      <c r="J27" s="8"/>
      <c r="K27" s="24">
        <f t="shared" si="1"/>
        <v>0</v>
      </c>
      <c r="L27" s="8"/>
      <c r="M27" s="24">
        <f t="shared" si="2"/>
        <v>0</v>
      </c>
      <c r="N27" s="8"/>
      <c r="O27" s="24">
        <f t="shared" si="3"/>
        <v>0</v>
      </c>
      <c r="P27" s="8"/>
      <c r="Q27" s="22">
        <f t="shared" si="4"/>
        <v>0</v>
      </c>
      <c r="R27" s="18"/>
      <c r="S27" s="24">
        <f t="shared" si="5"/>
        <v>0</v>
      </c>
      <c r="T27" s="8"/>
      <c r="U27" s="24">
        <f t="shared" si="6"/>
        <v>0</v>
      </c>
      <c r="V27" s="8"/>
      <c r="W27" s="24">
        <f t="shared" si="7"/>
        <v>0</v>
      </c>
      <c r="X27" s="8"/>
      <c r="Y27" s="24">
        <f t="shared" si="8"/>
        <v>0</v>
      </c>
      <c r="Z27" s="8"/>
      <c r="AA27" s="22">
        <f t="shared" si="9"/>
        <v>0</v>
      </c>
      <c r="AB27" s="20">
        <f t="shared" si="11"/>
        <v>0</v>
      </c>
      <c r="AC27" s="16">
        <v>18</v>
      </c>
      <c r="AD27">
        <f t="shared" si="10"/>
        <v>0</v>
      </c>
    </row>
    <row r="28" spans="1:30" ht="15">
      <c r="A28" s="13">
        <v>7</v>
      </c>
      <c r="B28" s="9" t="str">
        <f>IF(VLOOKUP(A28,Регистрация!$C$4:$N$103,2,FALSE)=0," ",VLOOKUP(A28,Регистрация!$C$4:$N$103,2,FALSE))</f>
        <v> </v>
      </c>
      <c r="C28" s="9" t="str">
        <f>IF(VLOOKUP(A28,Регистрация!$C$4:$N$103,3,FALSE)=0," ",VLOOKUP(A28,Регистрация!$C$4:$N$103,3,FALSE))</f>
        <v>Кирсанов Никита</v>
      </c>
      <c r="D28" s="8" t="str">
        <f>IF(B28=" "," ",IF(VLOOKUP(A28,Регистрация!$C$4:$N$103,7,FALSE)=0,"б/р",VLOOKUP(A28,Регистрация!$C$4:$N$103,7,FALSE)))</f>
        <v> </v>
      </c>
      <c r="E28" s="9">
        <f>IF(VLOOKUP(A28,Регистрация!$C$4:$N$103,11,FALSE)=0," ",VLOOKUP(A28,Регистрация!$C$4:$N$103,11,FALSE))</f>
        <v>5</v>
      </c>
      <c r="F28" s="8" t="str">
        <f>IF(VLOOKUP(A28,Регистрация!$C$4:$N$103,8,FALSE)=0," ",VLOOKUP(A28,Регистрация!$C$4:$N$103,8,FALSE))</f>
        <v> </v>
      </c>
      <c r="G28" s="19"/>
      <c r="H28" s="18"/>
      <c r="I28" s="24">
        <f t="shared" si="0"/>
        <v>0</v>
      </c>
      <c r="J28" s="8"/>
      <c r="K28" s="24">
        <f t="shared" si="1"/>
        <v>0</v>
      </c>
      <c r="L28" s="8"/>
      <c r="M28" s="24">
        <f t="shared" si="2"/>
        <v>0</v>
      </c>
      <c r="N28" s="8"/>
      <c r="O28" s="24">
        <f t="shared" si="3"/>
        <v>0</v>
      </c>
      <c r="P28" s="8"/>
      <c r="Q28" s="22">
        <f t="shared" si="4"/>
        <v>0</v>
      </c>
      <c r="R28" s="18"/>
      <c r="S28" s="24">
        <f t="shared" si="5"/>
        <v>0</v>
      </c>
      <c r="T28" s="8"/>
      <c r="U28" s="24">
        <f t="shared" si="6"/>
        <v>0</v>
      </c>
      <c r="V28" s="8"/>
      <c r="W28" s="24">
        <f t="shared" si="7"/>
        <v>0</v>
      </c>
      <c r="X28" s="8"/>
      <c r="Y28" s="24">
        <f t="shared" si="8"/>
        <v>0</v>
      </c>
      <c r="Z28" s="8"/>
      <c r="AA28" s="22">
        <f t="shared" si="9"/>
        <v>0</v>
      </c>
      <c r="AB28" s="20">
        <f t="shared" si="11"/>
        <v>0</v>
      </c>
      <c r="AC28" s="16">
        <v>19</v>
      </c>
      <c r="AD28">
        <f t="shared" si="10"/>
        <v>0</v>
      </c>
    </row>
    <row r="29" spans="1:30" ht="15">
      <c r="A29" s="13">
        <v>10</v>
      </c>
      <c r="B29" s="9" t="str">
        <f>IF(VLOOKUP(A29,Регистрация!$C$4:$N$103,2,FALSE)=0," ",VLOOKUP(A29,Регистрация!$C$4:$N$103,2,FALSE))</f>
        <v> </v>
      </c>
      <c r="C29" s="9" t="str">
        <f>IF(VLOOKUP(A29,Регистрация!$C$4:$N$103,3,FALSE)=0," ",VLOOKUP(A29,Регистрация!$C$4:$N$103,3,FALSE))</f>
        <v>Сынков Андрей</v>
      </c>
      <c r="D29" s="8" t="str">
        <f>IF(B29=" "," ",IF(VLOOKUP(A29,Регистрация!$C$4:$N$103,7,FALSE)=0,"б/р",VLOOKUP(A29,Регистрация!$C$4:$N$103,7,FALSE)))</f>
        <v> </v>
      </c>
      <c r="E29" s="9">
        <f>IF(VLOOKUP(A29,Регистрация!$C$4:$N$103,11,FALSE)=0," ",VLOOKUP(A29,Регистрация!$C$4:$N$103,11,FALSE))</f>
        <v>5</v>
      </c>
      <c r="F29" s="8" t="str">
        <f>IF(VLOOKUP(A29,Регистрация!$C$4:$N$103,8,FALSE)=0," ",VLOOKUP(A29,Регистрация!$C$4:$N$103,8,FALSE))</f>
        <v> </v>
      </c>
      <c r="G29" s="19"/>
      <c r="H29" s="18"/>
      <c r="I29" s="24">
        <f t="shared" si="0"/>
        <v>0</v>
      </c>
      <c r="J29" s="8"/>
      <c r="K29" s="24">
        <f t="shared" si="1"/>
        <v>0</v>
      </c>
      <c r="L29" s="8"/>
      <c r="M29" s="24">
        <f t="shared" si="2"/>
        <v>0</v>
      </c>
      <c r="N29" s="8"/>
      <c r="O29" s="24">
        <f t="shared" si="3"/>
        <v>0</v>
      </c>
      <c r="P29" s="8"/>
      <c r="Q29" s="22">
        <f t="shared" si="4"/>
        <v>0</v>
      </c>
      <c r="R29" s="18"/>
      <c r="S29" s="24">
        <f t="shared" si="5"/>
        <v>0</v>
      </c>
      <c r="T29" s="8"/>
      <c r="U29" s="24">
        <f t="shared" si="6"/>
        <v>0</v>
      </c>
      <c r="V29" s="8"/>
      <c r="W29" s="24">
        <f t="shared" si="7"/>
        <v>0</v>
      </c>
      <c r="X29" s="8"/>
      <c r="Y29" s="24">
        <f t="shared" si="8"/>
        <v>0</v>
      </c>
      <c r="Z29" s="8"/>
      <c r="AA29" s="22">
        <f t="shared" si="9"/>
        <v>0</v>
      </c>
      <c r="AB29" s="20">
        <f t="shared" si="11"/>
        <v>0</v>
      </c>
      <c r="AC29" s="16">
        <v>20</v>
      </c>
      <c r="AD29">
        <f t="shared" si="10"/>
        <v>0</v>
      </c>
    </row>
    <row r="30" spans="1:30" ht="15">
      <c r="A30" s="13">
        <v>18</v>
      </c>
      <c r="B30" s="9" t="str">
        <f>IF(VLOOKUP(A30,Регистрация!$C$4:$N$103,2,FALSE)=0," ",VLOOKUP(A30,Регистрация!$C$4:$N$103,2,FALSE))</f>
        <v> </v>
      </c>
      <c r="C30" s="9" t="str">
        <f>IF(VLOOKUP(A30,Регистрация!$C$4:$N$103,3,FALSE)=0," ",VLOOKUP(A30,Регистрация!$C$4:$N$103,3,FALSE))</f>
        <v>Афонин Михаил</v>
      </c>
      <c r="D30" s="8" t="str">
        <f>IF(B30=" "," ",IF(VLOOKUP(A30,Регистрация!$C$4:$N$103,7,FALSE)=0,"б/р",VLOOKUP(A30,Регистрация!$C$4:$N$103,7,FALSE)))</f>
        <v> </v>
      </c>
      <c r="E30" s="9">
        <f>IF(VLOOKUP(A30,Регистрация!$C$4:$N$103,11,FALSE)=0," ",VLOOKUP(A30,Регистрация!$C$4:$N$103,11,FALSE))</f>
        <v>4</v>
      </c>
      <c r="F30" s="8" t="str">
        <f>IF(VLOOKUP(A30,Регистрация!$C$4:$N$103,8,FALSE)=0," ",VLOOKUP(A30,Регистрация!$C$4:$N$103,8,FALSE))</f>
        <v> </v>
      </c>
      <c r="G30" s="19"/>
      <c r="H30" s="18"/>
      <c r="I30" s="24">
        <f t="shared" si="0"/>
        <v>0</v>
      </c>
      <c r="J30" s="8"/>
      <c r="K30" s="24">
        <f t="shared" si="1"/>
        <v>0</v>
      </c>
      <c r="L30" s="8"/>
      <c r="M30" s="24">
        <f t="shared" si="2"/>
        <v>0</v>
      </c>
      <c r="N30" s="8"/>
      <c r="O30" s="24">
        <f t="shared" si="3"/>
        <v>0</v>
      </c>
      <c r="P30" s="8"/>
      <c r="Q30" s="22">
        <f t="shared" si="4"/>
        <v>0</v>
      </c>
      <c r="R30" s="18"/>
      <c r="S30" s="24">
        <f t="shared" si="5"/>
        <v>0</v>
      </c>
      <c r="T30" s="8"/>
      <c r="U30" s="24">
        <f t="shared" si="6"/>
        <v>0</v>
      </c>
      <c r="V30" s="8"/>
      <c r="W30" s="24">
        <f t="shared" si="7"/>
        <v>0</v>
      </c>
      <c r="X30" s="8"/>
      <c r="Y30" s="24">
        <f t="shared" si="8"/>
        <v>0</v>
      </c>
      <c r="Z30" s="8"/>
      <c r="AA30" s="22">
        <f t="shared" si="9"/>
        <v>0</v>
      </c>
      <c r="AB30" s="20">
        <f t="shared" si="11"/>
        <v>0</v>
      </c>
      <c r="AC30" s="16">
        <v>21</v>
      </c>
      <c r="AD30">
        <f t="shared" si="10"/>
        <v>0</v>
      </c>
    </row>
    <row r="31" spans="1:30" ht="15">
      <c r="A31" s="13">
        <v>20</v>
      </c>
      <c r="B31" s="9" t="str">
        <f>IF(VLOOKUP(A31,Регистрация!$C$4:$N$103,2,FALSE)=0," ",VLOOKUP(A31,Регистрация!$C$4:$N$103,2,FALSE))</f>
        <v> </v>
      </c>
      <c r="C31" s="9" t="str">
        <f>IF(VLOOKUP(A31,Регистрация!$C$4:$N$103,3,FALSE)=0," ",VLOOKUP(A31,Регистрация!$C$4:$N$103,3,FALSE))</f>
        <v>Озимков Алексей</v>
      </c>
      <c r="D31" s="8" t="str">
        <f>IF(B31=" "," ",IF(VLOOKUP(A31,Регистрация!$C$4:$N$103,7,FALSE)=0,"б/р",VLOOKUP(A31,Регистрация!$C$4:$N$103,7,FALSE)))</f>
        <v> </v>
      </c>
      <c r="E31" s="9">
        <f>IF(VLOOKUP(A31,Регистрация!$C$4:$N$103,11,FALSE)=0," ",VLOOKUP(A31,Регистрация!$C$4:$N$103,11,FALSE))</f>
        <v>4</v>
      </c>
      <c r="F31" s="8" t="str">
        <f>IF(VLOOKUP(A31,Регистрация!$C$4:$N$103,8,FALSE)=0," ",VLOOKUP(A31,Регистрация!$C$4:$N$103,8,FALSE))</f>
        <v> </v>
      </c>
      <c r="G31" s="19"/>
      <c r="H31" s="18"/>
      <c r="I31" s="24">
        <f t="shared" si="0"/>
        <v>0</v>
      </c>
      <c r="J31" s="8"/>
      <c r="K31" s="24">
        <f t="shared" si="1"/>
        <v>0</v>
      </c>
      <c r="L31" s="8"/>
      <c r="M31" s="24">
        <f t="shared" si="2"/>
        <v>0</v>
      </c>
      <c r="N31" s="8"/>
      <c r="O31" s="24">
        <f t="shared" si="3"/>
        <v>0</v>
      </c>
      <c r="P31" s="8"/>
      <c r="Q31" s="22">
        <f t="shared" si="4"/>
        <v>0</v>
      </c>
      <c r="R31" s="18"/>
      <c r="S31" s="24">
        <f t="shared" si="5"/>
        <v>0</v>
      </c>
      <c r="T31" s="8"/>
      <c r="U31" s="24">
        <f t="shared" si="6"/>
        <v>0</v>
      </c>
      <c r="V31" s="8"/>
      <c r="W31" s="24">
        <f t="shared" si="7"/>
        <v>0</v>
      </c>
      <c r="X31" s="8"/>
      <c r="Y31" s="24">
        <f t="shared" si="8"/>
        <v>0</v>
      </c>
      <c r="Z31" s="8"/>
      <c r="AA31" s="22">
        <f t="shared" si="9"/>
        <v>0</v>
      </c>
      <c r="AB31" s="20">
        <f t="shared" si="11"/>
        <v>0</v>
      </c>
      <c r="AC31" s="16">
        <v>22</v>
      </c>
      <c r="AD31">
        <f t="shared" si="10"/>
        <v>0</v>
      </c>
    </row>
    <row r="32" spans="1:30" ht="15" customHeight="1">
      <c r="A32" s="13">
        <v>6</v>
      </c>
      <c r="B32" s="9" t="str">
        <f>IF(VLOOKUP(A32,Регистрация!$C$4:$N$103,2,FALSE)=0," ",VLOOKUP(A32,Регистрация!$C$4:$N$103,2,FALSE))</f>
        <v> </v>
      </c>
      <c r="C32" s="9" t="str">
        <f>IF(VLOOKUP(A32,Регистрация!$C$4:$N$103,3,FALSE)=0," ",VLOOKUP(A32,Регистрация!$C$4:$N$103,3,FALSE))</f>
        <v>Герасименко Даниил</v>
      </c>
      <c r="D32" s="8" t="str">
        <f>IF(B32=" "," ",IF(VLOOKUP(A32,Регистрация!$C$4:$N$103,7,FALSE)=0,"б/р",VLOOKUP(A32,Регистрация!$C$4:$N$103,7,FALSE)))</f>
        <v> </v>
      </c>
      <c r="E32" s="9">
        <f>IF(VLOOKUP(A32,Регистрация!$C$4:$N$103,11,FALSE)=0," ",VLOOKUP(A32,Регистрация!$C$4:$N$103,11,FALSE))</f>
        <v>6</v>
      </c>
      <c r="F32" s="8" t="str">
        <f>IF(VLOOKUP(A32,Регистрация!$C$4:$N$103,8,FALSE)=0," ",VLOOKUP(A32,Регистрация!$C$4:$N$103,8,FALSE))</f>
        <v> </v>
      </c>
      <c r="G32" s="19"/>
      <c r="H32" s="18"/>
      <c r="I32" s="24">
        <f t="shared" si="0"/>
        <v>0</v>
      </c>
      <c r="J32" s="8"/>
      <c r="K32" s="24">
        <f t="shared" si="1"/>
        <v>0</v>
      </c>
      <c r="L32" s="8"/>
      <c r="M32" s="24">
        <f t="shared" si="2"/>
        <v>0</v>
      </c>
      <c r="N32" s="8"/>
      <c r="O32" s="24">
        <f t="shared" si="3"/>
        <v>0</v>
      </c>
      <c r="P32" s="8"/>
      <c r="Q32" s="22">
        <f t="shared" si="4"/>
        <v>0</v>
      </c>
      <c r="R32" s="18"/>
      <c r="S32" s="24">
        <f t="shared" si="5"/>
        <v>0</v>
      </c>
      <c r="T32" s="8"/>
      <c r="U32" s="24">
        <f t="shared" si="6"/>
        <v>0</v>
      </c>
      <c r="V32" s="8"/>
      <c r="W32" s="24">
        <f t="shared" si="7"/>
        <v>0</v>
      </c>
      <c r="X32" s="8"/>
      <c r="Y32" s="24">
        <f t="shared" si="8"/>
        <v>0</v>
      </c>
      <c r="Z32" s="8"/>
      <c r="AA32" s="22">
        <f t="shared" si="9"/>
        <v>0</v>
      </c>
      <c r="AB32" s="20">
        <f t="shared" si="11"/>
        <v>0</v>
      </c>
      <c r="AC32" s="16">
        <v>22</v>
      </c>
      <c r="AD32">
        <f t="shared" si="10"/>
        <v>0</v>
      </c>
    </row>
    <row r="33" spans="1:30" ht="15" customHeight="1">
      <c r="A33" s="13">
        <v>24</v>
      </c>
      <c r="B33" s="9" t="e">
        <f>IF(VLOOKUP(A33,Регистрация!$C$4:$N$103,2,FALSE)=0," ",VLOOKUP(A33,Регистрация!$C$4:$N$103,2,FALSE))</f>
        <v>#N/A</v>
      </c>
      <c r="C33" s="9" t="e">
        <f>IF(VLOOKUP(A33,Регистрация!$C$4:$N$103,3,FALSE)=0," ",VLOOKUP(A33,Регистрация!$C$4:$N$103,3,FALSE))</f>
        <v>#N/A</v>
      </c>
      <c r="D33" s="8" t="e">
        <f>IF(B33=" "," ",IF(VLOOKUP(A33,Регистрация!$C$4:$N$103,7,FALSE)=0,"б/р",VLOOKUP(A33,Регистрация!$C$4:$N$103,7,FALSE)))</f>
        <v>#N/A</v>
      </c>
      <c r="E33" s="9" t="e">
        <f>IF(VLOOKUP(A33,Регистрация!$C$4:$N$103,11,FALSE)=0," ",VLOOKUP(A33,Регистрация!$C$4:$N$103,11,FALSE))</f>
        <v>#N/A</v>
      </c>
      <c r="F33" s="8" t="e">
        <f>IF(VLOOKUP(A33,Регистрация!$C$4:$N$103,8,FALSE)=0," ",VLOOKUP(A33,Регистрация!$C$4:$N$103,8,FALSE))</f>
        <v>#N/A</v>
      </c>
      <c r="G33" s="19"/>
      <c r="H33" s="18"/>
      <c r="I33" s="24">
        <f aca="true" t="shared" si="12" ref="I33:I74">SUM(H33*0.5)</f>
        <v>0</v>
      </c>
      <c r="J33" s="8"/>
      <c r="K33" s="24">
        <f aca="true" t="shared" si="13" ref="K33:K74">SUM(J33*0.5)</f>
        <v>0</v>
      </c>
      <c r="L33" s="8"/>
      <c r="M33" s="24">
        <f aca="true" t="shared" si="14" ref="M33:M74">SUM(L33*0.5)</f>
        <v>0</v>
      </c>
      <c r="N33" s="8"/>
      <c r="O33" s="24">
        <f aca="true" t="shared" si="15" ref="O33:O74">SUM(N33*0.5)</f>
        <v>0</v>
      </c>
      <c r="P33" s="8"/>
      <c r="Q33" s="22">
        <f aca="true" t="shared" si="16" ref="Q33:Q74">SUM(P33*0.5)</f>
        <v>0</v>
      </c>
      <c r="R33" s="18"/>
      <c r="S33" s="24">
        <f aca="true" t="shared" si="17" ref="S33:S74">IF(R33=0,0,SUM(40+SUM(0.2-R33)*20))</f>
        <v>0</v>
      </c>
      <c r="T33" s="8"/>
      <c r="U33" s="24">
        <f aca="true" t="shared" si="18" ref="U33:U74">IF(T33=0,0,SUM(40+SUM(0.2-T33)*20))</f>
        <v>0</v>
      </c>
      <c r="V33" s="8"/>
      <c r="W33" s="24">
        <f aca="true" t="shared" si="19" ref="W33:W74">IF(V33=0,0,SUM(40+SUM(0.2-V33)*20))</f>
        <v>0</v>
      </c>
      <c r="X33" s="8"/>
      <c r="Y33" s="24">
        <f aca="true" t="shared" si="20" ref="Y33:Y74">IF(X33=0,0,SUM(40+SUM(0.2-X33)*20))</f>
        <v>0</v>
      </c>
      <c r="Z33" s="8"/>
      <c r="AA33" s="22">
        <f aca="true" t="shared" si="21" ref="AA33:AA74">IF(Z33=0,0,SUM(40+SUM(0.2-Z33)*20))</f>
        <v>0</v>
      </c>
      <c r="AB33" s="20">
        <f aca="true" t="shared" si="22" ref="AB33:AB74">SUM(I33+K33+M33+O33+Q33+S33+U33+W33+Y33+AA33)</f>
        <v>0</v>
      </c>
      <c r="AC33" s="16"/>
      <c r="AD33">
        <f aca="true" t="shared" si="23" ref="AD33:AD74">SUM(S33+U33+W33+Y33+AA33)</f>
        <v>0</v>
      </c>
    </row>
    <row r="34" spans="1:30" ht="15" customHeight="1">
      <c r="A34" s="13">
        <v>25</v>
      </c>
      <c r="B34" s="9" t="e">
        <f>IF(VLOOKUP(A34,Регистрация!$C$4:$N$103,2,FALSE)=0," ",VLOOKUP(A34,Регистрация!$C$4:$N$103,2,FALSE))</f>
        <v>#N/A</v>
      </c>
      <c r="C34" s="9" t="e">
        <f>IF(VLOOKUP(A34,Регистрация!$C$4:$N$103,3,FALSE)=0," ",VLOOKUP(A34,Регистрация!$C$4:$N$103,3,FALSE))</f>
        <v>#N/A</v>
      </c>
      <c r="D34" s="8" t="e">
        <f>IF(B34=" "," ",IF(VLOOKUP(A34,Регистрация!$C$4:$N$103,7,FALSE)=0,"б/р",VLOOKUP(A34,Регистрация!$C$4:$N$103,7,FALSE)))</f>
        <v>#N/A</v>
      </c>
      <c r="E34" s="9" t="e">
        <f>IF(VLOOKUP(A34,Регистрация!$C$4:$N$103,11,FALSE)=0," ",VLOOKUP(A34,Регистрация!$C$4:$N$103,11,FALSE))</f>
        <v>#N/A</v>
      </c>
      <c r="F34" s="8" t="e">
        <f>IF(VLOOKUP(A34,Регистрация!$C$4:$N$103,8,FALSE)=0," ",VLOOKUP(A34,Регистрация!$C$4:$N$103,8,FALSE))</f>
        <v>#N/A</v>
      </c>
      <c r="G34" s="19"/>
      <c r="H34" s="18"/>
      <c r="I34" s="24">
        <f t="shared" si="12"/>
        <v>0</v>
      </c>
      <c r="J34" s="8"/>
      <c r="K34" s="24">
        <f t="shared" si="13"/>
        <v>0</v>
      </c>
      <c r="L34" s="8"/>
      <c r="M34" s="24">
        <f t="shared" si="14"/>
        <v>0</v>
      </c>
      <c r="N34" s="8"/>
      <c r="O34" s="24">
        <f t="shared" si="15"/>
        <v>0</v>
      </c>
      <c r="P34" s="8"/>
      <c r="Q34" s="22">
        <f t="shared" si="16"/>
        <v>0</v>
      </c>
      <c r="R34" s="18"/>
      <c r="S34" s="24">
        <f t="shared" si="17"/>
        <v>0</v>
      </c>
      <c r="T34" s="8"/>
      <c r="U34" s="24">
        <f t="shared" si="18"/>
        <v>0</v>
      </c>
      <c r="V34" s="8"/>
      <c r="W34" s="24">
        <f t="shared" si="19"/>
        <v>0</v>
      </c>
      <c r="X34" s="8"/>
      <c r="Y34" s="24">
        <f t="shared" si="20"/>
        <v>0</v>
      </c>
      <c r="Z34" s="8"/>
      <c r="AA34" s="22">
        <f t="shared" si="21"/>
        <v>0</v>
      </c>
      <c r="AB34" s="20">
        <f t="shared" si="22"/>
        <v>0</v>
      </c>
      <c r="AC34" s="16"/>
      <c r="AD34">
        <f t="shared" si="23"/>
        <v>0</v>
      </c>
    </row>
    <row r="35" spans="1:30" ht="15" customHeight="1">
      <c r="A35" s="13">
        <v>26</v>
      </c>
      <c r="B35" s="9" t="e">
        <f>IF(VLOOKUP(A35,Регистрация!$C$4:$N$103,2,FALSE)=0," ",VLOOKUP(A35,Регистрация!$C$4:$N$103,2,FALSE))</f>
        <v>#N/A</v>
      </c>
      <c r="C35" s="9" t="e">
        <f>IF(VLOOKUP(A35,Регистрация!$C$4:$N$103,3,FALSE)=0," ",VLOOKUP(A35,Регистрация!$C$4:$N$103,3,FALSE))</f>
        <v>#N/A</v>
      </c>
      <c r="D35" s="8" t="e">
        <f>IF(B35=" "," ",IF(VLOOKUP(A35,Регистрация!$C$4:$N$103,7,FALSE)=0,"б/р",VLOOKUP(A35,Регистрация!$C$4:$N$103,7,FALSE)))</f>
        <v>#N/A</v>
      </c>
      <c r="E35" s="9" t="e">
        <f>IF(VLOOKUP(A35,Регистрация!$C$4:$N$103,11,FALSE)=0," ",VLOOKUP(A35,Регистрация!$C$4:$N$103,11,FALSE))</f>
        <v>#N/A</v>
      </c>
      <c r="F35" s="8" t="e">
        <f>IF(VLOOKUP(A35,Регистрация!$C$4:$N$103,8,FALSE)=0," ",VLOOKUP(A35,Регистрация!$C$4:$N$103,8,FALSE))</f>
        <v>#N/A</v>
      </c>
      <c r="G35" s="19"/>
      <c r="H35" s="18"/>
      <c r="I35" s="24">
        <f t="shared" si="12"/>
        <v>0</v>
      </c>
      <c r="J35" s="8"/>
      <c r="K35" s="24">
        <f t="shared" si="13"/>
        <v>0</v>
      </c>
      <c r="L35" s="8"/>
      <c r="M35" s="24">
        <f t="shared" si="14"/>
        <v>0</v>
      </c>
      <c r="N35" s="8"/>
      <c r="O35" s="24">
        <f t="shared" si="15"/>
        <v>0</v>
      </c>
      <c r="P35" s="8"/>
      <c r="Q35" s="22">
        <f t="shared" si="16"/>
        <v>0</v>
      </c>
      <c r="R35" s="18"/>
      <c r="S35" s="24">
        <f t="shared" si="17"/>
        <v>0</v>
      </c>
      <c r="T35" s="8"/>
      <c r="U35" s="24">
        <f t="shared" si="18"/>
        <v>0</v>
      </c>
      <c r="V35" s="8"/>
      <c r="W35" s="24">
        <f t="shared" si="19"/>
        <v>0</v>
      </c>
      <c r="X35" s="8"/>
      <c r="Y35" s="24">
        <f t="shared" si="20"/>
        <v>0</v>
      </c>
      <c r="Z35" s="8"/>
      <c r="AA35" s="22">
        <f t="shared" si="21"/>
        <v>0</v>
      </c>
      <c r="AB35" s="20">
        <f t="shared" si="22"/>
        <v>0</v>
      </c>
      <c r="AC35" s="16"/>
      <c r="AD35">
        <f t="shared" si="23"/>
        <v>0</v>
      </c>
    </row>
    <row r="36" spans="1:30" ht="15" customHeight="1">
      <c r="A36" s="13">
        <v>27</v>
      </c>
      <c r="B36" s="9" t="e">
        <f>IF(VLOOKUP(A36,Регистрация!$C$4:$N$103,2,FALSE)=0," ",VLOOKUP(A36,Регистрация!$C$4:$N$103,2,FALSE))</f>
        <v>#N/A</v>
      </c>
      <c r="C36" s="9" t="e">
        <f>IF(VLOOKUP(A36,Регистрация!$C$4:$N$103,3,FALSE)=0," ",VLOOKUP(A36,Регистрация!$C$4:$N$103,3,FALSE))</f>
        <v>#N/A</v>
      </c>
      <c r="D36" s="8" t="e">
        <f>IF(B36=" "," ",IF(VLOOKUP(A36,Регистрация!$C$4:$N$103,7,FALSE)=0,"б/р",VLOOKUP(A36,Регистрация!$C$4:$N$103,7,FALSE)))</f>
        <v>#N/A</v>
      </c>
      <c r="E36" s="9" t="e">
        <f>IF(VLOOKUP(A36,Регистрация!$C$4:$N$103,11,FALSE)=0," ",VLOOKUP(A36,Регистрация!$C$4:$N$103,11,FALSE))</f>
        <v>#N/A</v>
      </c>
      <c r="F36" s="8" t="e">
        <f>IF(VLOOKUP(A36,Регистрация!$C$4:$N$103,8,FALSE)=0," ",VLOOKUP(A36,Регистрация!$C$4:$N$103,8,FALSE))</f>
        <v>#N/A</v>
      </c>
      <c r="G36" s="19"/>
      <c r="H36" s="18"/>
      <c r="I36" s="24">
        <f t="shared" si="12"/>
        <v>0</v>
      </c>
      <c r="J36" s="8"/>
      <c r="K36" s="24">
        <f t="shared" si="13"/>
        <v>0</v>
      </c>
      <c r="L36" s="8"/>
      <c r="M36" s="24">
        <f t="shared" si="14"/>
        <v>0</v>
      </c>
      <c r="N36" s="8"/>
      <c r="O36" s="24">
        <f t="shared" si="15"/>
        <v>0</v>
      </c>
      <c r="P36" s="8"/>
      <c r="Q36" s="22">
        <f t="shared" si="16"/>
        <v>0</v>
      </c>
      <c r="R36" s="18"/>
      <c r="S36" s="24">
        <f t="shared" si="17"/>
        <v>0</v>
      </c>
      <c r="T36" s="8"/>
      <c r="U36" s="24">
        <f t="shared" si="18"/>
        <v>0</v>
      </c>
      <c r="V36" s="8"/>
      <c r="W36" s="24">
        <f t="shared" si="19"/>
        <v>0</v>
      </c>
      <c r="X36" s="8"/>
      <c r="Y36" s="24">
        <f t="shared" si="20"/>
        <v>0</v>
      </c>
      <c r="Z36" s="8"/>
      <c r="AA36" s="22">
        <f t="shared" si="21"/>
        <v>0</v>
      </c>
      <c r="AB36" s="20">
        <f t="shared" si="22"/>
        <v>0</v>
      </c>
      <c r="AC36" s="16"/>
      <c r="AD36">
        <f t="shared" si="23"/>
        <v>0</v>
      </c>
    </row>
    <row r="37" spans="1:30" ht="15" customHeight="1">
      <c r="A37" s="13">
        <v>28</v>
      </c>
      <c r="B37" s="9" t="e">
        <f>IF(VLOOKUP(A37,Регистрация!$C$4:$N$103,2,FALSE)=0," ",VLOOKUP(A37,Регистрация!$C$4:$N$103,2,FALSE))</f>
        <v>#N/A</v>
      </c>
      <c r="C37" s="9" t="e">
        <f>IF(VLOOKUP(A37,Регистрация!$C$4:$N$103,3,FALSE)=0," ",VLOOKUP(A37,Регистрация!$C$4:$N$103,3,FALSE))</f>
        <v>#N/A</v>
      </c>
      <c r="D37" s="8" t="e">
        <f>IF(B37=" "," ",IF(VLOOKUP(A37,Регистрация!$C$4:$N$103,7,FALSE)=0,"б/р",VLOOKUP(A37,Регистрация!$C$4:$N$103,7,FALSE)))</f>
        <v>#N/A</v>
      </c>
      <c r="E37" s="9" t="e">
        <f>IF(VLOOKUP(A37,Регистрация!$C$4:$N$103,11,FALSE)=0," ",VLOOKUP(A37,Регистрация!$C$4:$N$103,11,FALSE))</f>
        <v>#N/A</v>
      </c>
      <c r="F37" s="8" t="e">
        <f>IF(VLOOKUP(A37,Регистрация!$C$4:$N$103,8,FALSE)=0," ",VLOOKUP(A37,Регистрация!$C$4:$N$103,8,FALSE))</f>
        <v>#N/A</v>
      </c>
      <c r="G37" s="19"/>
      <c r="H37" s="18"/>
      <c r="I37" s="24">
        <f t="shared" si="12"/>
        <v>0</v>
      </c>
      <c r="J37" s="8"/>
      <c r="K37" s="24">
        <f t="shared" si="13"/>
        <v>0</v>
      </c>
      <c r="L37" s="8"/>
      <c r="M37" s="24">
        <f t="shared" si="14"/>
        <v>0</v>
      </c>
      <c r="N37" s="8"/>
      <c r="O37" s="24">
        <f t="shared" si="15"/>
        <v>0</v>
      </c>
      <c r="P37" s="8"/>
      <c r="Q37" s="22">
        <f t="shared" si="16"/>
        <v>0</v>
      </c>
      <c r="R37" s="18"/>
      <c r="S37" s="24">
        <f t="shared" si="17"/>
        <v>0</v>
      </c>
      <c r="T37" s="8"/>
      <c r="U37" s="24">
        <f t="shared" si="18"/>
        <v>0</v>
      </c>
      <c r="V37" s="8"/>
      <c r="W37" s="24">
        <f t="shared" si="19"/>
        <v>0</v>
      </c>
      <c r="X37" s="8"/>
      <c r="Y37" s="24">
        <f t="shared" si="20"/>
        <v>0</v>
      </c>
      <c r="Z37" s="8"/>
      <c r="AA37" s="22">
        <f t="shared" si="21"/>
        <v>0</v>
      </c>
      <c r="AB37" s="20">
        <f t="shared" si="22"/>
        <v>0</v>
      </c>
      <c r="AC37" s="16"/>
      <c r="AD37">
        <f t="shared" si="23"/>
        <v>0</v>
      </c>
    </row>
    <row r="38" spans="1:30" ht="15" customHeight="1">
      <c r="A38" s="13">
        <v>29</v>
      </c>
      <c r="B38" s="9" t="e">
        <f>IF(VLOOKUP(A38,Регистрация!$C$4:$N$103,2,FALSE)=0," ",VLOOKUP(A38,Регистрация!$C$4:$N$103,2,FALSE))</f>
        <v>#N/A</v>
      </c>
      <c r="C38" s="9" t="e">
        <f>IF(VLOOKUP(A38,Регистрация!$C$4:$N$103,3,FALSE)=0," ",VLOOKUP(A38,Регистрация!$C$4:$N$103,3,FALSE))</f>
        <v>#N/A</v>
      </c>
      <c r="D38" s="8" t="e">
        <f>IF(B38=" "," ",IF(VLOOKUP(A38,Регистрация!$C$4:$N$103,7,FALSE)=0,"б/р",VLOOKUP(A38,Регистрация!$C$4:$N$103,7,FALSE)))</f>
        <v>#N/A</v>
      </c>
      <c r="E38" s="9" t="e">
        <f>IF(VLOOKUP(A38,Регистрация!$C$4:$N$103,11,FALSE)=0," ",VLOOKUP(A38,Регистрация!$C$4:$N$103,11,FALSE))</f>
        <v>#N/A</v>
      </c>
      <c r="F38" s="8" t="e">
        <f>IF(VLOOKUP(A38,Регистрация!$C$4:$N$103,8,FALSE)=0," ",VLOOKUP(A38,Регистрация!$C$4:$N$103,8,FALSE))</f>
        <v>#N/A</v>
      </c>
      <c r="G38" s="19"/>
      <c r="H38" s="18"/>
      <c r="I38" s="24">
        <f t="shared" si="12"/>
        <v>0</v>
      </c>
      <c r="J38" s="8"/>
      <c r="K38" s="24">
        <f t="shared" si="13"/>
        <v>0</v>
      </c>
      <c r="L38" s="8"/>
      <c r="M38" s="24">
        <f t="shared" si="14"/>
        <v>0</v>
      </c>
      <c r="N38" s="8"/>
      <c r="O38" s="24">
        <f t="shared" si="15"/>
        <v>0</v>
      </c>
      <c r="P38" s="8"/>
      <c r="Q38" s="22">
        <f t="shared" si="16"/>
        <v>0</v>
      </c>
      <c r="R38" s="18"/>
      <c r="S38" s="24">
        <f t="shared" si="17"/>
        <v>0</v>
      </c>
      <c r="T38" s="8"/>
      <c r="U38" s="24">
        <f t="shared" si="18"/>
        <v>0</v>
      </c>
      <c r="V38" s="8"/>
      <c r="W38" s="24">
        <f t="shared" si="19"/>
        <v>0</v>
      </c>
      <c r="X38" s="8"/>
      <c r="Y38" s="24">
        <f t="shared" si="20"/>
        <v>0</v>
      </c>
      <c r="Z38" s="8"/>
      <c r="AA38" s="22">
        <f t="shared" si="21"/>
        <v>0</v>
      </c>
      <c r="AB38" s="20">
        <f t="shared" si="22"/>
        <v>0</v>
      </c>
      <c r="AC38" s="16"/>
      <c r="AD38">
        <f t="shared" si="23"/>
        <v>0</v>
      </c>
    </row>
    <row r="39" spans="1:30" ht="15" customHeight="1">
      <c r="A39" s="13">
        <v>30</v>
      </c>
      <c r="B39" s="9" t="e">
        <f>IF(VLOOKUP(A39,Регистрация!$C$4:$N$103,2,FALSE)=0," ",VLOOKUP(A39,Регистрация!$C$4:$N$103,2,FALSE))</f>
        <v>#N/A</v>
      </c>
      <c r="C39" s="9" t="e">
        <f>IF(VLOOKUP(A39,Регистрация!$C$4:$N$103,3,FALSE)=0," ",VLOOKUP(A39,Регистрация!$C$4:$N$103,3,FALSE))</f>
        <v>#N/A</v>
      </c>
      <c r="D39" s="8" t="e">
        <f>IF(B39=" "," ",IF(VLOOKUP(A39,Регистрация!$C$4:$N$103,7,FALSE)=0,"б/р",VLOOKUP(A39,Регистрация!$C$4:$N$103,7,FALSE)))</f>
        <v>#N/A</v>
      </c>
      <c r="E39" s="9" t="e">
        <f>IF(VLOOKUP(A39,Регистрация!$C$4:$N$103,11,FALSE)=0," ",VLOOKUP(A39,Регистрация!$C$4:$N$103,11,FALSE))</f>
        <v>#N/A</v>
      </c>
      <c r="F39" s="8" t="e">
        <f>IF(VLOOKUP(A39,Регистрация!$C$4:$N$103,8,FALSE)=0," ",VLOOKUP(A39,Регистрация!$C$4:$N$103,8,FALSE))</f>
        <v>#N/A</v>
      </c>
      <c r="G39" s="19"/>
      <c r="H39" s="18"/>
      <c r="I39" s="24">
        <f t="shared" si="12"/>
        <v>0</v>
      </c>
      <c r="J39" s="8"/>
      <c r="K39" s="24">
        <f t="shared" si="13"/>
        <v>0</v>
      </c>
      <c r="L39" s="8"/>
      <c r="M39" s="24">
        <f t="shared" si="14"/>
        <v>0</v>
      </c>
      <c r="N39" s="8"/>
      <c r="O39" s="24">
        <f t="shared" si="15"/>
        <v>0</v>
      </c>
      <c r="P39" s="8"/>
      <c r="Q39" s="22">
        <f t="shared" si="16"/>
        <v>0</v>
      </c>
      <c r="R39" s="18"/>
      <c r="S39" s="24">
        <f t="shared" si="17"/>
        <v>0</v>
      </c>
      <c r="T39" s="8"/>
      <c r="U39" s="24">
        <f t="shared" si="18"/>
        <v>0</v>
      </c>
      <c r="V39" s="8"/>
      <c r="W39" s="24">
        <f t="shared" si="19"/>
        <v>0</v>
      </c>
      <c r="X39" s="8"/>
      <c r="Y39" s="24">
        <f t="shared" si="20"/>
        <v>0</v>
      </c>
      <c r="Z39" s="8"/>
      <c r="AA39" s="22">
        <f t="shared" si="21"/>
        <v>0</v>
      </c>
      <c r="AB39" s="20">
        <f t="shared" si="22"/>
        <v>0</v>
      </c>
      <c r="AC39" s="16"/>
      <c r="AD39">
        <f t="shared" si="23"/>
        <v>0</v>
      </c>
    </row>
    <row r="40" spans="1:30" ht="15" customHeight="1">
      <c r="A40" s="13">
        <v>31</v>
      </c>
      <c r="B40" s="9" t="e">
        <f>IF(VLOOKUP(A40,Регистрация!$C$4:$N$103,2,FALSE)=0," ",VLOOKUP(A40,Регистрация!$C$4:$N$103,2,FALSE))</f>
        <v>#N/A</v>
      </c>
      <c r="C40" s="9" t="e">
        <f>IF(VLOOKUP(A40,Регистрация!$C$4:$N$103,3,FALSE)=0," ",VLOOKUP(A40,Регистрация!$C$4:$N$103,3,FALSE))</f>
        <v>#N/A</v>
      </c>
      <c r="D40" s="8" t="e">
        <f>IF(B40=" "," ",IF(VLOOKUP(A40,Регистрация!$C$4:$N$103,7,FALSE)=0,"б/р",VLOOKUP(A40,Регистрация!$C$4:$N$103,7,FALSE)))</f>
        <v>#N/A</v>
      </c>
      <c r="E40" s="9" t="e">
        <f>IF(VLOOKUP(A40,Регистрация!$C$4:$N$103,11,FALSE)=0," ",VLOOKUP(A40,Регистрация!$C$4:$N$103,11,FALSE))</f>
        <v>#N/A</v>
      </c>
      <c r="F40" s="8" t="e">
        <f>IF(VLOOKUP(A40,Регистрация!$C$4:$N$103,8,FALSE)=0," ",VLOOKUP(A40,Регистрация!$C$4:$N$103,8,FALSE))</f>
        <v>#N/A</v>
      </c>
      <c r="G40" s="19"/>
      <c r="H40" s="18"/>
      <c r="I40" s="24">
        <f t="shared" si="12"/>
        <v>0</v>
      </c>
      <c r="J40" s="8"/>
      <c r="K40" s="24">
        <f t="shared" si="13"/>
        <v>0</v>
      </c>
      <c r="L40" s="8"/>
      <c r="M40" s="24">
        <f t="shared" si="14"/>
        <v>0</v>
      </c>
      <c r="N40" s="8"/>
      <c r="O40" s="24">
        <f t="shared" si="15"/>
        <v>0</v>
      </c>
      <c r="P40" s="8"/>
      <c r="Q40" s="22">
        <f t="shared" si="16"/>
        <v>0</v>
      </c>
      <c r="R40" s="18"/>
      <c r="S40" s="24">
        <f t="shared" si="17"/>
        <v>0</v>
      </c>
      <c r="T40" s="8"/>
      <c r="U40" s="24">
        <f t="shared" si="18"/>
        <v>0</v>
      </c>
      <c r="V40" s="8"/>
      <c r="W40" s="24">
        <f t="shared" si="19"/>
        <v>0</v>
      </c>
      <c r="X40" s="8"/>
      <c r="Y40" s="24">
        <f t="shared" si="20"/>
        <v>0</v>
      </c>
      <c r="Z40" s="8"/>
      <c r="AA40" s="22">
        <f t="shared" si="21"/>
        <v>0</v>
      </c>
      <c r="AB40" s="20">
        <f t="shared" si="22"/>
        <v>0</v>
      </c>
      <c r="AC40" s="16"/>
      <c r="AD40">
        <f t="shared" si="23"/>
        <v>0</v>
      </c>
    </row>
    <row r="41" spans="1:30" ht="15" customHeight="1">
      <c r="A41" s="13">
        <v>32</v>
      </c>
      <c r="B41" s="9" t="e">
        <f>IF(VLOOKUP(A41,Регистрация!$C$4:$N$103,2,FALSE)=0," ",VLOOKUP(A41,Регистрация!$C$4:$N$103,2,FALSE))</f>
        <v>#N/A</v>
      </c>
      <c r="C41" s="9" t="e">
        <f>IF(VLOOKUP(A41,Регистрация!$C$4:$N$103,3,FALSE)=0," ",VLOOKUP(A41,Регистрация!$C$4:$N$103,3,FALSE))</f>
        <v>#N/A</v>
      </c>
      <c r="D41" s="8" t="e">
        <f>IF(B41=" "," ",IF(VLOOKUP(A41,Регистрация!$C$4:$N$103,7,FALSE)=0,"б/р",VLOOKUP(A41,Регистрация!$C$4:$N$103,7,FALSE)))</f>
        <v>#N/A</v>
      </c>
      <c r="E41" s="9" t="e">
        <f>IF(VLOOKUP(A41,Регистрация!$C$4:$N$103,11,FALSE)=0," ",VLOOKUP(A41,Регистрация!$C$4:$N$103,11,FALSE))</f>
        <v>#N/A</v>
      </c>
      <c r="F41" s="8" t="e">
        <f>IF(VLOOKUP(A41,Регистрация!$C$4:$N$103,8,FALSE)=0," ",VLOOKUP(A41,Регистрация!$C$4:$N$103,8,FALSE))</f>
        <v>#N/A</v>
      </c>
      <c r="G41" s="19"/>
      <c r="H41" s="18"/>
      <c r="I41" s="24">
        <f t="shared" si="12"/>
        <v>0</v>
      </c>
      <c r="J41" s="8"/>
      <c r="K41" s="24">
        <f t="shared" si="13"/>
        <v>0</v>
      </c>
      <c r="L41" s="8"/>
      <c r="M41" s="24">
        <f t="shared" si="14"/>
        <v>0</v>
      </c>
      <c r="N41" s="8"/>
      <c r="O41" s="24">
        <f t="shared" si="15"/>
        <v>0</v>
      </c>
      <c r="P41" s="8"/>
      <c r="Q41" s="22">
        <f t="shared" si="16"/>
        <v>0</v>
      </c>
      <c r="R41" s="18"/>
      <c r="S41" s="24">
        <f t="shared" si="17"/>
        <v>0</v>
      </c>
      <c r="T41" s="8"/>
      <c r="U41" s="24">
        <f t="shared" si="18"/>
        <v>0</v>
      </c>
      <c r="V41" s="8"/>
      <c r="W41" s="24">
        <f t="shared" si="19"/>
        <v>0</v>
      </c>
      <c r="X41" s="8"/>
      <c r="Y41" s="24">
        <f t="shared" si="20"/>
        <v>0</v>
      </c>
      <c r="Z41" s="8"/>
      <c r="AA41" s="22">
        <f t="shared" si="21"/>
        <v>0</v>
      </c>
      <c r="AB41" s="20">
        <f t="shared" si="22"/>
        <v>0</v>
      </c>
      <c r="AC41" s="16"/>
      <c r="AD41">
        <f t="shared" si="23"/>
        <v>0</v>
      </c>
    </row>
    <row r="42" spans="1:30" ht="15" customHeight="1">
      <c r="A42" s="13">
        <v>33</v>
      </c>
      <c r="B42" s="9" t="e">
        <f>IF(VLOOKUP(A42,Регистрация!$C$4:$N$103,2,FALSE)=0," ",VLOOKUP(A42,Регистрация!$C$4:$N$103,2,FALSE))</f>
        <v>#N/A</v>
      </c>
      <c r="C42" s="9" t="e">
        <f>IF(VLOOKUP(A42,Регистрация!$C$4:$N$103,3,FALSE)=0," ",VLOOKUP(A42,Регистрация!$C$4:$N$103,3,FALSE))</f>
        <v>#N/A</v>
      </c>
      <c r="D42" s="8" t="e">
        <f>IF(B42=" "," ",IF(VLOOKUP(A42,Регистрация!$C$4:$N$103,7,FALSE)=0,"б/р",VLOOKUP(A42,Регистрация!$C$4:$N$103,7,FALSE)))</f>
        <v>#N/A</v>
      </c>
      <c r="E42" s="9" t="e">
        <f>IF(VLOOKUP(A42,Регистрация!$C$4:$N$103,11,FALSE)=0," ",VLOOKUP(A42,Регистрация!$C$4:$N$103,11,FALSE))</f>
        <v>#N/A</v>
      </c>
      <c r="F42" s="8" t="e">
        <f>IF(VLOOKUP(A42,Регистрация!$C$4:$N$103,8,FALSE)=0," ",VLOOKUP(A42,Регистрация!$C$4:$N$103,8,FALSE))</f>
        <v>#N/A</v>
      </c>
      <c r="G42" s="19"/>
      <c r="H42" s="18"/>
      <c r="I42" s="24">
        <f t="shared" si="12"/>
        <v>0</v>
      </c>
      <c r="J42" s="8"/>
      <c r="K42" s="24">
        <f t="shared" si="13"/>
        <v>0</v>
      </c>
      <c r="L42" s="8"/>
      <c r="M42" s="24">
        <f t="shared" si="14"/>
        <v>0</v>
      </c>
      <c r="N42" s="8"/>
      <c r="O42" s="24">
        <f t="shared" si="15"/>
        <v>0</v>
      </c>
      <c r="P42" s="8"/>
      <c r="Q42" s="22">
        <f t="shared" si="16"/>
        <v>0</v>
      </c>
      <c r="R42" s="18"/>
      <c r="S42" s="24">
        <f t="shared" si="17"/>
        <v>0</v>
      </c>
      <c r="T42" s="8"/>
      <c r="U42" s="24">
        <f t="shared" si="18"/>
        <v>0</v>
      </c>
      <c r="V42" s="8"/>
      <c r="W42" s="24">
        <f t="shared" si="19"/>
        <v>0</v>
      </c>
      <c r="X42" s="8"/>
      <c r="Y42" s="24">
        <f t="shared" si="20"/>
        <v>0</v>
      </c>
      <c r="Z42" s="8"/>
      <c r="AA42" s="22">
        <f t="shared" si="21"/>
        <v>0</v>
      </c>
      <c r="AB42" s="20">
        <f t="shared" si="22"/>
        <v>0</v>
      </c>
      <c r="AC42" s="16"/>
      <c r="AD42">
        <f t="shared" si="23"/>
        <v>0</v>
      </c>
    </row>
    <row r="43" spans="1:30" ht="15" customHeight="1">
      <c r="A43" s="13">
        <v>34</v>
      </c>
      <c r="B43" s="9" t="e">
        <f>IF(VLOOKUP(A43,Регистрация!$C$4:$N$103,2,FALSE)=0," ",VLOOKUP(A43,Регистрация!$C$4:$N$103,2,FALSE))</f>
        <v>#N/A</v>
      </c>
      <c r="C43" s="9" t="e">
        <f>IF(VLOOKUP(A43,Регистрация!$C$4:$N$103,3,FALSE)=0," ",VLOOKUP(A43,Регистрация!$C$4:$N$103,3,FALSE))</f>
        <v>#N/A</v>
      </c>
      <c r="D43" s="8" t="e">
        <f>IF(B43=" "," ",IF(VLOOKUP(A43,Регистрация!$C$4:$N$103,7,FALSE)=0,"б/р",VLOOKUP(A43,Регистрация!$C$4:$N$103,7,FALSE)))</f>
        <v>#N/A</v>
      </c>
      <c r="E43" s="9" t="e">
        <f>IF(VLOOKUP(A43,Регистрация!$C$4:$N$103,11,FALSE)=0," ",VLOOKUP(A43,Регистрация!$C$4:$N$103,11,FALSE))</f>
        <v>#N/A</v>
      </c>
      <c r="F43" s="8" t="e">
        <f>IF(VLOOKUP(A43,Регистрация!$C$4:$N$103,8,FALSE)=0," ",VLOOKUP(A43,Регистрация!$C$4:$N$103,8,FALSE))</f>
        <v>#N/A</v>
      </c>
      <c r="G43" s="19"/>
      <c r="H43" s="18"/>
      <c r="I43" s="24">
        <f t="shared" si="12"/>
        <v>0</v>
      </c>
      <c r="J43" s="8"/>
      <c r="K43" s="24">
        <f t="shared" si="13"/>
        <v>0</v>
      </c>
      <c r="L43" s="8"/>
      <c r="M43" s="24">
        <f t="shared" si="14"/>
        <v>0</v>
      </c>
      <c r="N43" s="8"/>
      <c r="O43" s="24">
        <f t="shared" si="15"/>
        <v>0</v>
      </c>
      <c r="P43" s="8"/>
      <c r="Q43" s="22">
        <f t="shared" si="16"/>
        <v>0</v>
      </c>
      <c r="R43" s="18"/>
      <c r="S43" s="24">
        <f t="shared" si="17"/>
        <v>0</v>
      </c>
      <c r="T43" s="8"/>
      <c r="U43" s="24">
        <f t="shared" si="18"/>
        <v>0</v>
      </c>
      <c r="V43" s="8"/>
      <c r="W43" s="24">
        <f t="shared" si="19"/>
        <v>0</v>
      </c>
      <c r="X43" s="8"/>
      <c r="Y43" s="24">
        <f t="shared" si="20"/>
        <v>0</v>
      </c>
      <c r="Z43" s="8"/>
      <c r="AA43" s="22">
        <f t="shared" si="21"/>
        <v>0</v>
      </c>
      <c r="AB43" s="20">
        <f t="shared" si="22"/>
        <v>0</v>
      </c>
      <c r="AC43" s="16"/>
      <c r="AD43">
        <f t="shared" si="23"/>
        <v>0</v>
      </c>
    </row>
    <row r="44" spans="1:30" ht="15" customHeight="1">
      <c r="A44" s="13">
        <v>35</v>
      </c>
      <c r="B44" s="9" t="e">
        <f>IF(VLOOKUP(A44,Регистрация!$C$4:$N$103,2,FALSE)=0," ",VLOOKUP(A44,Регистрация!$C$4:$N$103,2,FALSE))</f>
        <v>#N/A</v>
      </c>
      <c r="C44" s="9" t="e">
        <f>IF(VLOOKUP(A44,Регистрация!$C$4:$N$103,3,FALSE)=0," ",VLOOKUP(A44,Регистрация!$C$4:$N$103,3,FALSE))</f>
        <v>#N/A</v>
      </c>
      <c r="D44" s="8" t="e">
        <f>IF(B44=" "," ",IF(VLOOKUP(A44,Регистрация!$C$4:$N$103,7,FALSE)=0,"б/р",VLOOKUP(A44,Регистрация!$C$4:$N$103,7,FALSE)))</f>
        <v>#N/A</v>
      </c>
      <c r="E44" s="9" t="e">
        <f>IF(VLOOKUP(A44,Регистрация!$C$4:$N$103,11,FALSE)=0," ",VLOOKUP(A44,Регистрация!$C$4:$N$103,11,FALSE))</f>
        <v>#N/A</v>
      </c>
      <c r="F44" s="8" t="e">
        <f>IF(VLOOKUP(A44,Регистрация!$C$4:$N$103,8,FALSE)=0," ",VLOOKUP(A44,Регистрация!$C$4:$N$103,8,FALSE))</f>
        <v>#N/A</v>
      </c>
      <c r="G44" s="19"/>
      <c r="H44" s="18"/>
      <c r="I44" s="24">
        <f t="shared" si="12"/>
        <v>0</v>
      </c>
      <c r="J44" s="8"/>
      <c r="K44" s="24">
        <f t="shared" si="13"/>
        <v>0</v>
      </c>
      <c r="L44" s="8"/>
      <c r="M44" s="24">
        <f t="shared" si="14"/>
        <v>0</v>
      </c>
      <c r="N44" s="8"/>
      <c r="O44" s="24">
        <f t="shared" si="15"/>
        <v>0</v>
      </c>
      <c r="P44" s="8"/>
      <c r="Q44" s="22">
        <f t="shared" si="16"/>
        <v>0</v>
      </c>
      <c r="R44" s="18"/>
      <c r="S44" s="24">
        <f t="shared" si="17"/>
        <v>0</v>
      </c>
      <c r="T44" s="8"/>
      <c r="U44" s="24">
        <f t="shared" si="18"/>
        <v>0</v>
      </c>
      <c r="V44" s="8"/>
      <c r="W44" s="24">
        <f t="shared" si="19"/>
        <v>0</v>
      </c>
      <c r="X44" s="8"/>
      <c r="Y44" s="24">
        <f t="shared" si="20"/>
        <v>0</v>
      </c>
      <c r="Z44" s="8"/>
      <c r="AA44" s="22">
        <f t="shared" si="21"/>
        <v>0</v>
      </c>
      <c r="AB44" s="20">
        <f t="shared" si="22"/>
        <v>0</v>
      </c>
      <c r="AC44" s="16"/>
      <c r="AD44">
        <f t="shared" si="23"/>
        <v>0</v>
      </c>
    </row>
    <row r="45" spans="1:30" ht="15" customHeight="1">
      <c r="A45" s="13">
        <v>36</v>
      </c>
      <c r="B45" s="9" t="e">
        <f>IF(VLOOKUP(A45,Регистрация!$C$4:$N$103,2,FALSE)=0," ",VLOOKUP(A45,Регистрация!$C$4:$N$103,2,FALSE))</f>
        <v>#N/A</v>
      </c>
      <c r="C45" s="9" t="e">
        <f>IF(VLOOKUP(A45,Регистрация!$C$4:$N$103,3,FALSE)=0," ",VLOOKUP(A45,Регистрация!$C$4:$N$103,3,FALSE))</f>
        <v>#N/A</v>
      </c>
      <c r="D45" s="8" t="e">
        <f>IF(B45=" "," ",IF(VLOOKUP(A45,Регистрация!$C$4:$N$103,7,FALSE)=0,"б/р",VLOOKUP(A45,Регистрация!$C$4:$N$103,7,FALSE)))</f>
        <v>#N/A</v>
      </c>
      <c r="E45" s="9" t="e">
        <f>IF(VLOOKUP(A45,Регистрация!$C$4:$N$103,11,FALSE)=0," ",VLOOKUP(A45,Регистрация!$C$4:$N$103,11,FALSE))</f>
        <v>#N/A</v>
      </c>
      <c r="F45" s="8" t="e">
        <f>IF(VLOOKUP(A45,Регистрация!$C$4:$N$103,8,FALSE)=0," ",VLOOKUP(A45,Регистрация!$C$4:$N$103,8,FALSE))</f>
        <v>#N/A</v>
      </c>
      <c r="G45" s="19"/>
      <c r="H45" s="18"/>
      <c r="I45" s="24">
        <f t="shared" si="12"/>
        <v>0</v>
      </c>
      <c r="J45" s="8"/>
      <c r="K45" s="24">
        <f t="shared" si="13"/>
        <v>0</v>
      </c>
      <c r="L45" s="8"/>
      <c r="M45" s="24">
        <f t="shared" si="14"/>
        <v>0</v>
      </c>
      <c r="N45" s="8"/>
      <c r="O45" s="24">
        <f t="shared" si="15"/>
        <v>0</v>
      </c>
      <c r="P45" s="8"/>
      <c r="Q45" s="22">
        <f t="shared" si="16"/>
        <v>0</v>
      </c>
      <c r="R45" s="18"/>
      <c r="S45" s="24">
        <f t="shared" si="17"/>
        <v>0</v>
      </c>
      <c r="T45" s="8"/>
      <c r="U45" s="24">
        <f t="shared" si="18"/>
        <v>0</v>
      </c>
      <c r="V45" s="8"/>
      <c r="W45" s="24">
        <f t="shared" si="19"/>
        <v>0</v>
      </c>
      <c r="X45" s="8"/>
      <c r="Y45" s="24">
        <f t="shared" si="20"/>
        <v>0</v>
      </c>
      <c r="Z45" s="8"/>
      <c r="AA45" s="22">
        <f t="shared" si="21"/>
        <v>0</v>
      </c>
      <c r="AB45" s="20">
        <f t="shared" si="22"/>
        <v>0</v>
      </c>
      <c r="AC45" s="16"/>
      <c r="AD45">
        <f t="shared" si="23"/>
        <v>0</v>
      </c>
    </row>
    <row r="46" spans="1:30" ht="15" customHeight="1">
      <c r="A46" s="13">
        <v>37</v>
      </c>
      <c r="B46" s="9" t="e">
        <f>IF(VLOOKUP(A46,Регистрация!$C$4:$N$103,2,FALSE)=0," ",VLOOKUP(A46,Регистрация!$C$4:$N$103,2,FALSE))</f>
        <v>#N/A</v>
      </c>
      <c r="C46" s="9" t="e">
        <f>IF(VLOOKUP(A46,Регистрация!$C$4:$N$103,3,FALSE)=0," ",VLOOKUP(A46,Регистрация!$C$4:$N$103,3,FALSE))</f>
        <v>#N/A</v>
      </c>
      <c r="D46" s="8" t="e">
        <f>IF(B46=" "," ",IF(VLOOKUP(A46,Регистрация!$C$4:$N$103,7,FALSE)=0,"б/р",VLOOKUP(A46,Регистрация!$C$4:$N$103,7,FALSE)))</f>
        <v>#N/A</v>
      </c>
      <c r="E46" s="9" t="e">
        <f>IF(VLOOKUP(A46,Регистрация!$C$4:$N$103,11,FALSE)=0," ",VLOOKUP(A46,Регистрация!$C$4:$N$103,11,FALSE))</f>
        <v>#N/A</v>
      </c>
      <c r="F46" s="8" t="e">
        <f>IF(VLOOKUP(A46,Регистрация!$C$4:$N$103,8,FALSE)=0," ",VLOOKUP(A46,Регистрация!$C$4:$N$103,8,FALSE))</f>
        <v>#N/A</v>
      </c>
      <c r="G46" s="19"/>
      <c r="H46" s="18"/>
      <c r="I46" s="24">
        <f t="shared" si="12"/>
        <v>0</v>
      </c>
      <c r="J46" s="8"/>
      <c r="K46" s="24">
        <f t="shared" si="13"/>
        <v>0</v>
      </c>
      <c r="L46" s="8"/>
      <c r="M46" s="24">
        <f t="shared" si="14"/>
        <v>0</v>
      </c>
      <c r="N46" s="8"/>
      <c r="O46" s="24">
        <f t="shared" si="15"/>
        <v>0</v>
      </c>
      <c r="P46" s="8"/>
      <c r="Q46" s="22">
        <f t="shared" si="16"/>
        <v>0</v>
      </c>
      <c r="R46" s="18"/>
      <c r="S46" s="24">
        <f t="shared" si="17"/>
        <v>0</v>
      </c>
      <c r="T46" s="8"/>
      <c r="U46" s="24">
        <f t="shared" si="18"/>
        <v>0</v>
      </c>
      <c r="V46" s="8"/>
      <c r="W46" s="24">
        <f t="shared" si="19"/>
        <v>0</v>
      </c>
      <c r="X46" s="8"/>
      <c r="Y46" s="24">
        <f t="shared" si="20"/>
        <v>0</v>
      </c>
      <c r="Z46" s="8"/>
      <c r="AA46" s="22">
        <f t="shared" si="21"/>
        <v>0</v>
      </c>
      <c r="AB46" s="20">
        <f t="shared" si="22"/>
        <v>0</v>
      </c>
      <c r="AC46" s="16"/>
      <c r="AD46">
        <f t="shared" si="23"/>
        <v>0</v>
      </c>
    </row>
    <row r="47" spans="1:30" ht="15" customHeight="1">
      <c r="A47" s="13">
        <v>38</v>
      </c>
      <c r="B47" s="9" t="e">
        <f>IF(VLOOKUP(A47,Регистрация!$C$4:$N$103,2,FALSE)=0," ",VLOOKUP(A47,Регистрация!$C$4:$N$103,2,FALSE))</f>
        <v>#N/A</v>
      </c>
      <c r="C47" s="9" t="e">
        <f>IF(VLOOKUP(A47,Регистрация!$C$4:$N$103,3,FALSE)=0," ",VLOOKUP(A47,Регистрация!$C$4:$N$103,3,FALSE))</f>
        <v>#N/A</v>
      </c>
      <c r="D47" s="8" t="e">
        <f>IF(B47=" "," ",IF(VLOOKUP(A47,Регистрация!$C$4:$N$103,7,FALSE)=0,"б/р",VLOOKUP(A47,Регистрация!$C$4:$N$103,7,FALSE)))</f>
        <v>#N/A</v>
      </c>
      <c r="E47" s="9" t="e">
        <f>IF(VLOOKUP(A47,Регистрация!$C$4:$N$103,11,FALSE)=0," ",VLOOKUP(A47,Регистрация!$C$4:$N$103,11,FALSE))</f>
        <v>#N/A</v>
      </c>
      <c r="F47" s="8" t="e">
        <f>IF(VLOOKUP(A47,Регистрация!$C$4:$N$103,8,FALSE)=0," ",VLOOKUP(A47,Регистрация!$C$4:$N$103,8,FALSE))</f>
        <v>#N/A</v>
      </c>
      <c r="G47" s="19"/>
      <c r="H47" s="18"/>
      <c r="I47" s="24">
        <f t="shared" si="12"/>
        <v>0</v>
      </c>
      <c r="J47" s="8"/>
      <c r="K47" s="24">
        <f t="shared" si="13"/>
        <v>0</v>
      </c>
      <c r="L47" s="8"/>
      <c r="M47" s="24">
        <f t="shared" si="14"/>
        <v>0</v>
      </c>
      <c r="N47" s="8"/>
      <c r="O47" s="24">
        <f t="shared" si="15"/>
        <v>0</v>
      </c>
      <c r="P47" s="8"/>
      <c r="Q47" s="22">
        <f t="shared" si="16"/>
        <v>0</v>
      </c>
      <c r="R47" s="18"/>
      <c r="S47" s="24">
        <f t="shared" si="17"/>
        <v>0</v>
      </c>
      <c r="T47" s="8"/>
      <c r="U47" s="24">
        <f t="shared" si="18"/>
        <v>0</v>
      </c>
      <c r="V47" s="8"/>
      <c r="W47" s="24">
        <f t="shared" si="19"/>
        <v>0</v>
      </c>
      <c r="X47" s="8"/>
      <c r="Y47" s="24">
        <f t="shared" si="20"/>
        <v>0</v>
      </c>
      <c r="Z47" s="8"/>
      <c r="AA47" s="22">
        <f t="shared" si="21"/>
        <v>0</v>
      </c>
      <c r="AB47" s="20">
        <f t="shared" si="22"/>
        <v>0</v>
      </c>
      <c r="AC47" s="16"/>
      <c r="AD47">
        <f t="shared" si="23"/>
        <v>0</v>
      </c>
    </row>
    <row r="48" spans="1:30" ht="15" customHeight="1">
      <c r="A48" s="13">
        <v>39</v>
      </c>
      <c r="B48" s="9" t="e">
        <f>IF(VLOOKUP(A48,Регистрация!$C$4:$N$103,2,FALSE)=0," ",VLOOKUP(A48,Регистрация!$C$4:$N$103,2,FALSE))</f>
        <v>#N/A</v>
      </c>
      <c r="C48" s="9" t="e">
        <f>IF(VLOOKUP(A48,Регистрация!$C$4:$N$103,3,FALSE)=0," ",VLOOKUP(A48,Регистрация!$C$4:$N$103,3,FALSE))</f>
        <v>#N/A</v>
      </c>
      <c r="D48" s="8" t="e">
        <f>IF(B48=" "," ",IF(VLOOKUP(A48,Регистрация!$C$4:$N$103,7,FALSE)=0,"б/р",VLOOKUP(A48,Регистрация!$C$4:$N$103,7,FALSE)))</f>
        <v>#N/A</v>
      </c>
      <c r="E48" s="9" t="e">
        <f>IF(VLOOKUP(A48,Регистрация!$C$4:$N$103,11,FALSE)=0," ",VLOOKUP(A48,Регистрация!$C$4:$N$103,11,FALSE))</f>
        <v>#N/A</v>
      </c>
      <c r="F48" s="8" t="e">
        <f>IF(VLOOKUP(A48,Регистрация!$C$4:$N$103,8,FALSE)=0," ",VLOOKUP(A48,Регистрация!$C$4:$N$103,8,FALSE))</f>
        <v>#N/A</v>
      </c>
      <c r="G48" s="19"/>
      <c r="H48" s="18"/>
      <c r="I48" s="24">
        <f t="shared" si="12"/>
        <v>0</v>
      </c>
      <c r="J48" s="8"/>
      <c r="K48" s="24">
        <f t="shared" si="13"/>
        <v>0</v>
      </c>
      <c r="L48" s="8"/>
      <c r="M48" s="24">
        <f t="shared" si="14"/>
        <v>0</v>
      </c>
      <c r="N48" s="8"/>
      <c r="O48" s="24">
        <f t="shared" si="15"/>
        <v>0</v>
      </c>
      <c r="P48" s="8"/>
      <c r="Q48" s="22">
        <f t="shared" si="16"/>
        <v>0</v>
      </c>
      <c r="R48" s="18"/>
      <c r="S48" s="24">
        <f t="shared" si="17"/>
        <v>0</v>
      </c>
      <c r="T48" s="8"/>
      <c r="U48" s="24">
        <f t="shared" si="18"/>
        <v>0</v>
      </c>
      <c r="V48" s="8"/>
      <c r="W48" s="24">
        <f t="shared" si="19"/>
        <v>0</v>
      </c>
      <c r="X48" s="8"/>
      <c r="Y48" s="24">
        <f t="shared" si="20"/>
        <v>0</v>
      </c>
      <c r="Z48" s="8"/>
      <c r="AA48" s="22">
        <f t="shared" si="21"/>
        <v>0</v>
      </c>
      <c r="AB48" s="20">
        <f t="shared" si="22"/>
        <v>0</v>
      </c>
      <c r="AC48" s="16"/>
      <c r="AD48">
        <f t="shared" si="23"/>
        <v>0</v>
      </c>
    </row>
    <row r="49" spans="1:30" ht="15" customHeight="1">
      <c r="A49" s="13">
        <v>40</v>
      </c>
      <c r="B49" s="9" t="e">
        <f>IF(VLOOKUP(A49,Регистрация!$C$4:$N$103,2,FALSE)=0," ",VLOOKUP(A49,Регистрация!$C$4:$N$103,2,FALSE))</f>
        <v>#N/A</v>
      </c>
      <c r="C49" s="9" t="e">
        <f>IF(VLOOKUP(A49,Регистрация!$C$4:$N$103,3,FALSE)=0," ",VLOOKUP(A49,Регистрация!$C$4:$N$103,3,FALSE))</f>
        <v>#N/A</v>
      </c>
      <c r="D49" s="8" t="e">
        <f>IF(B49=" "," ",IF(VLOOKUP(A49,Регистрация!$C$4:$N$103,7,FALSE)=0,"б/р",VLOOKUP(A49,Регистрация!$C$4:$N$103,7,FALSE)))</f>
        <v>#N/A</v>
      </c>
      <c r="E49" s="9" t="e">
        <f>IF(VLOOKUP(A49,Регистрация!$C$4:$N$103,11,FALSE)=0," ",VLOOKUP(A49,Регистрация!$C$4:$N$103,11,FALSE))</f>
        <v>#N/A</v>
      </c>
      <c r="F49" s="8" t="e">
        <f>IF(VLOOKUP(A49,Регистрация!$C$4:$N$103,8,FALSE)=0," ",VLOOKUP(A49,Регистрация!$C$4:$N$103,8,FALSE))</f>
        <v>#N/A</v>
      </c>
      <c r="G49" s="19"/>
      <c r="H49" s="18"/>
      <c r="I49" s="24">
        <f t="shared" si="12"/>
        <v>0</v>
      </c>
      <c r="J49" s="8"/>
      <c r="K49" s="24">
        <f t="shared" si="13"/>
        <v>0</v>
      </c>
      <c r="L49" s="8"/>
      <c r="M49" s="24">
        <f t="shared" si="14"/>
        <v>0</v>
      </c>
      <c r="N49" s="8"/>
      <c r="O49" s="24">
        <f t="shared" si="15"/>
        <v>0</v>
      </c>
      <c r="P49" s="8"/>
      <c r="Q49" s="22">
        <f t="shared" si="16"/>
        <v>0</v>
      </c>
      <c r="R49" s="18"/>
      <c r="S49" s="24">
        <f t="shared" si="17"/>
        <v>0</v>
      </c>
      <c r="T49" s="8"/>
      <c r="U49" s="24">
        <f t="shared" si="18"/>
        <v>0</v>
      </c>
      <c r="V49" s="8"/>
      <c r="W49" s="24">
        <f t="shared" si="19"/>
        <v>0</v>
      </c>
      <c r="X49" s="8"/>
      <c r="Y49" s="24">
        <f t="shared" si="20"/>
        <v>0</v>
      </c>
      <c r="Z49" s="8"/>
      <c r="AA49" s="22">
        <f t="shared" si="21"/>
        <v>0</v>
      </c>
      <c r="AB49" s="20">
        <f t="shared" si="22"/>
        <v>0</v>
      </c>
      <c r="AC49" s="16"/>
      <c r="AD49">
        <f t="shared" si="23"/>
        <v>0</v>
      </c>
    </row>
    <row r="50" spans="1:30" ht="15" customHeight="1">
      <c r="A50" s="13">
        <v>41</v>
      </c>
      <c r="B50" s="9" t="e">
        <f>IF(VLOOKUP(A50,Регистрация!$C$4:$N$103,2,FALSE)=0," ",VLOOKUP(A50,Регистрация!$C$4:$N$103,2,FALSE))</f>
        <v>#N/A</v>
      </c>
      <c r="C50" s="9" t="e">
        <f>IF(VLOOKUP(A50,Регистрация!$C$4:$N$103,3,FALSE)=0," ",VLOOKUP(A50,Регистрация!$C$4:$N$103,3,FALSE))</f>
        <v>#N/A</v>
      </c>
      <c r="D50" s="8" t="e">
        <f>IF(B50=" "," ",IF(VLOOKUP(A50,Регистрация!$C$4:$N$103,7,FALSE)=0,"б/р",VLOOKUP(A50,Регистрация!$C$4:$N$103,7,FALSE)))</f>
        <v>#N/A</v>
      </c>
      <c r="E50" s="9" t="e">
        <f>IF(VLOOKUP(A50,Регистрация!$C$4:$N$103,11,FALSE)=0," ",VLOOKUP(A50,Регистрация!$C$4:$N$103,11,FALSE))</f>
        <v>#N/A</v>
      </c>
      <c r="F50" s="8" t="e">
        <f>IF(VLOOKUP(A50,Регистрация!$C$4:$N$103,8,FALSE)=0," ",VLOOKUP(A50,Регистрация!$C$4:$N$103,8,FALSE))</f>
        <v>#N/A</v>
      </c>
      <c r="G50" s="19"/>
      <c r="H50" s="18"/>
      <c r="I50" s="24">
        <f t="shared" si="12"/>
        <v>0</v>
      </c>
      <c r="J50" s="8"/>
      <c r="K50" s="24">
        <f t="shared" si="13"/>
        <v>0</v>
      </c>
      <c r="L50" s="8"/>
      <c r="M50" s="24">
        <f t="shared" si="14"/>
        <v>0</v>
      </c>
      <c r="N50" s="8"/>
      <c r="O50" s="24">
        <f t="shared" si="15"/>
        <v>0</v>
      </c>
      <c r="P50" s="8"/>
      <c r="Q50" s="22">
        <f t="shared" si="16"/>
        <v>0</v>
      </c>
      <c r="R50" s="18"/>
      <c r="S50" s="24">
        <f t="shared" si="17"/>
        <v>0</v>
      </c>
      <c r="T50" s="8"/>
      <c r="U50" s="24">
        <f t="shared" si="18"/>
        <v>0</v>
      </c>
      <c r="V50" s="8"/>
      <c r="W50" s="24">
        <f t="shared" si="19"/>
        <v>0</v>
      </c>
      <c r="X50" s="8"/>
      <c r="Y50" s="24">
        <f t="shared" si="20"/>
        <v>0</v>
      </c>
      <c r="Z50" s="8"/>
      <c r="AA50" s="22">
        <f t="shared" si="21"/>
        <v>0</v>
      </c>
      <c r="AB50" s="20">
        <f t="shared" si="22"/>
        <v>0</v>
      </c>
      <c r="AC50" s="16"/>
      <c r="AD50">
        <f t="shared" si="23"/>
        <v>0</v>
      </c>
    </row>
    <row r="51" spans="1:30" ht="15" customHeight="1">
      <c r="A51" s="13">
        <v>42</v>
      </c>
      <c r="B51" s="9" t="e">
        <f>IF(VLOOKUP(A51,Регистрация!$C$4:$N$103,2,FALSE)=0," ",VLOOKUP(A51,Регистрация!$C$4:$N$103,2,FALSE))</f>
        <v>#N/A</v>
      </c>
      <c r="C51" s="9" t="e">
        <f>IF(VLOOKUP(A51,Регистрация!$C$4:$N$103,3,FALSE)=0," ",VLOOKUP(A51,Регистрация!$C$4:$N$103,3,FALSE))</f>
        <v>#N/A</v>
      </c>
      <c r="D51" s="8" t="e">
        <f>IF(B51=" "," ",IF(VLOOKUP(A51,Регистрация!$C$4:$N$103,7,FALSE)=0,"б/р",VLOOKUP(A51,Регистрация!$C$4:$N$103,7,FALSE)))</f>
        <v>#N/A</v>
      </c>
      <c r="E51" s="9" t="e">
        <f>IF(VLOOKUP(A51,Регистрация!$C$4:$N$103,11,FALSE)=0," ",VLOOKUP(A51,Регистрация!$C$4:$N$103,11,FALSE))</f>
        <v>#N/A</v>
      </c>
      <c r="F51" s="8" t="e">
        <f>IF(VLOOKUP(A51,Регистрация!$C$4:$N$103,8,FALSE)=0," ",VLOOKUP(A51,Регистрация!$C$4:$N$103,8,FALSE))</f>
        <v>#N/A</v>
      </c>
      <c r="G51" s="19"/>
      <c r="H51" s="18"/>
      <c r="I51" s="24">
        <f t="shared" si="12"/>
        <v>0</v>
      </c>
      <c r="J51" s="8"/>
      <c r="K51" s="24">
        <f t="shared" si="13"/>
        <v>0</v>
      </c>
      <c r="L51" s="8"/>
      <c r="M51" s="24">
        <f t="shared" si="14"/>
        <v>0</v>
      </c>
      <c r="N51" s="8"/>
      <c r="O51" s="24">
        <f t="shared" si="15"/>
        <v>0</v>
      </c>
      <c r="P51" s="8"/>
      <c r="Q51" s="22">
        <f t="shared" si="16"/>
        <v>0</v>
      </c>
      <c r="R51" s="18"/>
      <c r="S51" s="24">
        <f t="shared" si="17"/>
        <v>0</v>
      </c>
      <c r="T51" s="8"/>
      <c r="U51" s="24">
        <f t="shared" si="18"/>
        <v>0</v>
      </c>
      <c r="V51" s="8"/>
      <c r="W51" s="24">
        <f t="shared" si="19"/>
        <v>0</v>
      </c>
      <c r="X51" s="8"/>
      <c r="Y51" s="24">
        <f t="shared" si="20"/>
        <v>0</v>
      </c>
      <c r="Z51" s="8"/>
      <c r="AA51" s="22">
        <f t="shared" si="21"/>
        <v>0</v>
      </c>
      <c r="AB51" s="20">
        <f t="shared" si="22"/>
        <v>0</v>
      </c>
      <c r="AC51" s="16"/>
      <c r="AD51">
        <f t="shared" si="23"/>
        <v>0</v>
      </c>
    </row>
    <row r="52" spans="1:30" ht="15" customHeight="1">
      <c r="A52" s="13">
        <v>43</v>
      </c>
      <c r="B52" s="9" t="e">
        <f>IF(VLOOKUP(A52,Регистрация!$C$4:$N$103,2,FALSE)=0," ",VLOOKUP(A52,Регистрация!$C$4:$N$103,2,FALSE))</f>
        <v>#N/A</v>
      </c>
      <c r="C52" s="9" t="e">
        <f>IF(VLOOKUP(A52,Регистрация!$C$4:$N$103,3,FALSE)=0," ",VLOOKUP(A52,Регистрация!$C$4:$N$103,3,FALSE))</f>
        <v>#N/A</v>
      </c>
      <c r="D52" s="8" t="e">
        <f>IF(B52=" "," ",IF(VLOOKUP(A52,Регистрация!$C$4:$N$103,7,FALSE)=0,"б/р",VLOOKUP(A52,Регистрация!$C$4:$N$103,7,FALSE)))</f>
        <v>#N/A</v>
      </c>
      <c r="E52" s="9" t="e">
        <f>IF(VLOOKUP(A52,Регистрация!$C$4:$N$103,11,FALSE)=0," ",VLOOKUP(A52,Регистрация!$C$4:$N$103,11,FALSE))</f>
        <v>#N/A</v>
      </c>
      <c r="F52" s="8" t="e">
        <f>IF(VLOOKUP(A52,Регистрация!$C$4:$N$103,8,FALSE)=0," ",VLOOKUP(A52,Регистрация!$C$4:$N$103,8,FALSE))</f>
        <v>#N/A</v>
      </c>
      <c r="G52" s="19"/>
      <c r="H52" s="18"/>
      <c r="I52" s="24">
        <f t="shared" si="12"/>
        <v>0</v>
      </c>
      <c r="J52" s="8"/>
      <c r="K52" s="24">
        <f t="shared" si="13"/>
        <v>0</v>
      </c>
      <c r="L52" s="8"/>
      <c r="M52" s="24">
        <f t="shared" si="14"/>
        <v>0</v>
      </c>
      <c r="N52" s="8"/>
      <c r="O52" s="24">
        <f t="shared" si="15"/>
        <v>0</v>
      </c>
      <c r="P52" s="8"/>
      <c r="Q52" s="22">
        <f t="shared" si="16"/>
        <v>0</v>
      </c>
      <c r="R52" s="18"/>
      <c r="S52" s="24">
        <f t="shared" si="17"/>
        <v>0</v>
      </c>
      <c r="T52" s="8"/>
      <c r="U52" s="24">
        <f t="shared" si="18"/>
        <v>0</v>
      </c>
      <c r="V52" s="8"/>
      <c r="W52" s="24">
        <f t="shared" si="19"/>
        <v>0</v>
      </c>
      <c r="X52" s="8"/>
      <c r="Y52" s="24">
        <f t="shared" si="20"/>
        <v>0</v>
      </c>
      <c r="Z52" s="8"/>
      <c r="AA52" s="22">
        <f t="shared" si="21"/>
        <v>0</v>
      </c>
      <c r="AB52" s="20">
        <f t="shared" si="22"/>
        <v>0</v>
      </c>
      <c r="AC52" s="16"/>
      <c r="AD52">
        <f t="shared" si="23"/>
        <v>0</v>
      </c>
    </row>
    <row r="53" spans="1:30" ht="15" customHeight="1">
      <c r="A53" s="13">
        <v>44</v>
      </c>
      <c r="B53" s="9" t="e">
        <f>IF(VLOOKUP(A53,Регистрация!$C$4:$N$103,2,FALSE)=0," ",VLOOKUP(A53,Регистрация!$C$4:$N$103,2,FALSE))</f>
        <v>#N/A</v>
      </c>
      <c r="C53" s="9" t="e">
        <f>IF(VLOOKUP(A53,Регистрация!$C$4:$N$103,3,FALSE)=0," ",VLOOKUP(A53,Регистрация!$C$4:$N$103,3,FALSE))</f>
        <v>#N/A</v>
      </c>
      <c r="D53" s="8" t="e">
        <f>IF(B53=" "," ",IF(VLOOKUP(A53,Регистрация!$C$4:$N$103,7,FALSE)=0,"б/р",VLOOKUP(A53,Регистрация!$C$4:$N$103,7,FALSE)))</f>
        <v>#N/A</v>
      </c>
      <c r="E53" s="9" t="e">
        <f>IF(VLOOKUP(A53,Регистрация!$C$4:$N$103,11,FALSE)=0," ",VLOOKUP(A53,Регистрация!$C$4:$N$103,11,FALSE))</f>
        <v>#N/A</v>
      </c>
      <c r="F53" s="8" t="e">
        <f>IF(VLOOKUP(A53,Регистрация!$C$4:$N$103,8,FALSE)=0," ",VLOOKUP(A53,Регистрация!$C$4:$N$103,8,FALSE))</f>
        <v>#N/A</v>
      </c>
      <c r="G53" s="19"/>
      <c r="H53" s="18"/>
      <c r="I53" s="24">
        <f t="shared" si="12"/>
        <v>0</v>
      </c>
      <c r="J53" s="8"/>
      <c r="K53" s="24">
        <f t="shared" si="13"/>
        <v>0</v>
      </c>
      <c r="L53" s="8"/>
      <c r="M53" s="24">
        <f t="shared" si="14"/>
        <v>0</v>
      </c>
      <c r="N53" s="8"/>
      <c r="O53" s="24">
        <f t="shared" si="15"/>
        <v>0</v>
      </c>
      <c r="P53" s="8"/>
      <c r="Q53" s="22">
        <f t="shared" si="16"/>
        <v>0</v>
      </c>
      <c r="R53" s="18"/>
      <c r="S53" s="24">
        <f t="shared" si="17"/>
        <v>0</v>
      </c>
      <c r="T53" s="8"/>
      <c r="U53" s="24">
        <f t="shared" si="18"/>
        <v>0</v>
      </c>
      <c r="V53" s="8"/>
      <c r="W53" s="24">
        <f t="shared" si="19"/>
        <v>0</v>
      </c>
      <c r="X53" s="8"/>
      <c r="Y53" s="24">
        <f t="shared" si="20"/>
        <v>0</v>
      </c>
      <c r="Z53" s="8"/>
      <c r="AA53" s="22">
        <f t="shared" si="21"/>
        <v>0</v>
      </c>
      <c r="AB53" s="20">
        <f t="shared" si="22"/>
        <v>0</v>
      </c>
      <c r="AC53" s="16"/>
      <c r="AD53">
        <f t="shared" si="23"/>
        <v>0</v>
      </c>
    </row>
    <row r="54" spans="1:30" ht="15" customHeight="1">
      <c r="A54" s="13">
        <v>45</v>
      </c>
      <c r="B54" s="9" t="e">
        <f>IF(VLOOKUP(A54,Регистрация!$C$4:$N$103,2,FALSE)=0," ",VLOOKUP(A54,Регистрация!$C$4:$N$103,2,FALSE))</f>
        <v>#N/A</v>
      </c>
      <c r="C54" s="9" t="e">
        <f>IF(VLOOKUP(A54,Регистрация!$C$4:$N$103,3,FALSE)=0," ",VLOOKUP(A54,Регистрация!$C$4:$N$103,3,FALSE))</f>
        <v>#N/A</v>
      </c>
      <c r="D54" s="8" t="e">
        <f>IF(B54=" "," ",IF(VLOOKUP(A54,Регистрация!$C$4:$N$103,7,FALSE)=0,"б/р",VLOOKUP(A54,Регистрация!$C$4:$N$103,7,FALSE)))</f>
        <v>#N/A</v>
      </c>
      <c r="E54" s="9" t="e">
        <f>IF(VLOOKUP(A54,Регистрация!$C$4:$N$103,11,FALSE)=0," ",VLOOKUP(A54,Регистрация!$C$4:$N$103,11,FALSE))</f>
        <v>#N/A</v>
      </c>
      <c r="F54" s="8" t="e">
        <f>IF(VLOOKUP(A54,Регистрация!$C$4:$N$103,8,FALSE)=0," ",VLOOKUP(A54,Регистрация!$C$4:$N$103,8,FALSE))</f>
        <v>#N/A</v>
      </c>
      <c r="G54" s="19"/>
      <c r="H54" s="18"/>
      <c r="I54" s="24">
        <f t="shared" si="12"/>
        <v>0</v>
      </c>
      <c r="J54" s="8"/>
      <c r="K54" s="24">
        <f t="shared" si="13"/>
        <v>0</v>
      </c>
      <c r="L54" s="8"/>
      <c r="M54" s="24">
        <f t="shared" si="14"/>
        <v>0</v>
      </c>
      <c r="N54" s="8"/>
      <c r="O54" s="24">
        <f t="shared" si="15"/>
        <v>0</v>
      </c>
      <c r="P54" s="8"/>
      <c r="Q54" s="22">
        <f t="shared" si="16"/>
        <v>0</v>
      </c>
      <c r="R54" s="18"/>
      <c r="S54" s="24">
        <f t="shared" si="17"/>
        <v>0</v>
      </c>
      <c r="T54" s="8"/>
      <c r="U54" s="24">
        <f t="shared" si="18"/>
        <v>0</v>
      </c>
      <c r="V54" s="8"/>
      <c r="W54" s="24">
        <f t="shared" si="19"/>
        <v>0</v>
      </c>
      <c r="X54" s="8"/>
      <c r="Y54" s="24">
        <f t="shared" si="20"/>
        <v>0</v>
      </c>
      <c r="Z54" s="8"/>
      <c r="AA54" s="22">
        <f t="shared" si="21"/>
        <v>0</v>
      </c>
      <c r="AB54" s="20">
        <f t="shared" si="22"/>
        <v>0</v>
      </c>
      <c r="AC54" s="16"/>
      <c r="AD54">
        <f t="shared" si="23"/>
        <v>0</v>
      </c>
    </row>
    <row r="55" spans="1:30" ht="15" customHeight="1">
      <c r="A55" s="13">
        <v>46</v>
      </c>
      <c r="B55" s="9" t="e">
        <f>IF(VLOOKUP(A55,Регистрация!$C$4:$N$103,2,FALSE)=0," ",VLOOKUP(A55,Регистрация!$C$4:$N$103,2,FALSE))</f>
        <v>#N/A</v>
      </c>
      <c r="C55" s="9" t="e">
        <f>IF(VLOOKUP(A55,Регистрация!$C$4:$N$103,3,FALSE)=0," ",VLOOKUP(A55,Регистрация!$C$4:$N$103,3,FALSE))</f>
        <v>#N/A</v>
      </c>
      <c r="D55" s="8" t="e">
        <f>IF(B55=" "," ",IF(VLOOKUP(A55,Регистрация!$C$4:$N$103,7,FALSE)=0,"б/р",VLOOKUP(A55,Регистрация!$C$4:$N$103,7,FALSE)))</f>
        <v>#N/A</v>
      </c>
      <c r="E55" s="9" t="e">
        <f>IF(VLOOKUP(A55,Регистрация!$C$4:$N$103,11,FALSE)=0," ",VLOOKUP(A55,Регистрация!$C$4:$N$103,11,FALSE))</f>
        <v>#N/A</v>
      </c>
      <c r="F55" s="8" t="e">
        <f>IF(VLOOKUP(A55,Регистрация!$C$4:$N$103,8,FALSE)=0," ",VLOOKUP(A55,Регистрация!$C$4:$N$103,8,FALSE))</f>
        <v>#N/A</v>
      </c>
      <c r="G55" s="19"/>
      <c r="H55" s="18"/>
      <c r="I55" s="24">
        <f t="shared" si="12"/>
        <v>0</v>
      </c>
      <c r="J55" s="8"/>
      <c r="K55" s="24">
        <f t="shared" si="13"/>
        <v>0</v>
      </c>
      <c r="L55" s="8"/>
      <c r="M55" s="24">
        <f t="shared" si="14"/>
        <v>0</v>
      </c>
      <c r="N55" s="8"/>
      <c r="O55" s="24">
        <f t="shared" si="15"/>
        <v>0</v>
      </c>
      <c r="P55" s="8"/>
      <c r="Q55" s="22">
        <f t="shared" si="16"/>
        <v>0</v>
      </c>
      <c r="R55" s="18"/>
      <c r="S55" s="24">
        <f t="shared" si="17"/>
        <v>0</v>
      </c>
      <c r="T55" s="8"/>
      <c r="U55" s="24">
        <f t="shared" si="18"/>
        <v>0</v>
      </c>
      <c r="V55" s="8"/>
      <c r="W55" s="24">
        <f t="shared" si="19"/>
        <v>0</v>
      </c>
      <c r="X55" s="8"/>
      <c r="Y55" s="24">
        <f t="shared" si="20"/>
        <v>0</v>
      </c>
      <c r="Z55" s="8"/>
      <c r="AA55" s="22">
        <f t="shared" si="21"/>
        <v>0</v>
      </c>
      <c r="AB55" s="20">
        <f t="shared" si="22"/>
        <v>0</v>
      </c>
      <c r="AC55" s="16"/>
      <c r="AD55">
        <f t="shared" si="23"/>
        <v>0</v>
      </c>
    </row>
    <row r="56" spans="1:30" ht="15" customHeight="1">
      <c r="A56" s="13">
        <v>47</v>
      </c>
      <c r="B56" s="9" t="e">
        <f>IF(VLOOKUP(A56,Регистрация!$C$4:$N$103,2,FALSE)=0," ",VLOOKUP(A56,Регистрация!$C$4:$N$103,2,FALSE))</f>
        <v>#N/A</v>
      </c>
      <c r="C56" s="9" t="e">
        <f>IF(VLOOKUP(A56,Регистрация!$C$4:$N$103,3,FALSE)=0," ",VLOOKUP(A56,Регистрация!$C$4:$N$103,3,FALSE))</f>
        <v>#N/A</v>
      </c>
      <c r="D56" s="8" t="e">
        <f>IF(B56=" "," ",IF(VLOOKUP(A56,Регистрация!$C$4:$N$103,7,FALSE)=0,"б/р",VLOOKUP(A56,Регистрация!$C$4:$N$103,7,FALSE)))</f>
        <v>#N/A</v>
      </c>
      <c r="E56" s="9" t="e">
        <f>IF(VLOOKUP(A56,Регистрация!$C$4:$N$103,11,FALSE)=0," ",VLOOKUP(A56,Регистрация!$C$4:$N$103,11,FALSE))</f>
        <v>#N/A</v>
      </c>
      <c r="F56" s="8" t="e">
        <f>IF(VLOOKUP(A56,Регистрация!$C$4:$N$103,8,FALSE)=0," ",VLOOKUP(A56,Регистрация!$C$4:$N$103,8,FALSE))</f>
        <v>#N/A</v>
      </c>
      <c r="G56" s="19"/>
      <c r="H56" s="18"/>
      <c r="I56" s="24">
        <f t="shared" si="12"/>
        <v>0</v>
      </c>
      <c r="J56" s="8"/>
      <c r="K56" s="24">
        <f t="shared" si="13"/>
        <v>0</v>
      </c>
      <c r="L56" s="8"/>
      <c r="M56" s="24">
        <f t="shared" si="14"/>
        <v>0</v>
      </c>
      <c r="N56" s="8"/>
      <c r="O56" s="24">
        <f t="shared" si="15"/>
        <v>0</v>
      </c>
      <c r="P56" s="8"/>
      <c r="Q56" s="22">
        <f t="shared" si="16"/>
        <v>0</v>
      </c>
      <c r="R56" s="18"/>
      <c r="S56" s="24">
        <f t="shared" si="17"/>
        <v>0</v>
      </c>
      <c r="T56" s="8"/>
      <c r="U56" s="24">
        <f t="shared" si="18"/>
        <v>0</v>
      </c>
      <c r="V56" s="8"/>
      <c r="W56" s="24">
        <f t="shared" si="19"/>
        <v>0</v>
      </c>
      <c r="X56" s="8"/>
      <c r="Y56" s="24">
        <f t="shared" si="20"/>
        <v>0</v>
      </c>
      <c r="Z56" s="8"/>
      <c r="AA56" s="22">
        <f t="shared" si="21"/>
        <v>0</v>
      </c>
      <c r="AB56" s="20">
        <f t="shared" si="22"/>
        <v>0</v>
      </c>
      <c r="AC56" s="16"/>
      <c r="AD56">
        <f t="shared" si="23"/>
        <v>0</v>
      </c>
    </row>
    <row r="57" spans="1:30" ht="15" customHeight="1">
      <c r="A57" s="13">
        <v>48</v>
      </c>
      <c r="B57" s="9" t="e">
        <f>IF(VLOOKUP(A57,Регистрация!$C$4:$N$103,2,FALSE)=0," ",VLOOKUP(A57,Регистрация!$C$4:$N$103,2,FALSE))</f>
        <v>#N/A</v>
      </c>
      <c r="C57" s="9" t="e">
        <f>IF(VLOOKUP(A57,Регистрация!$C$4:$N$103,3,FALSE)=0," ",VLOOKUP(A57,Регистрация!$C$4:$N$103,3,FALSE))</f>
        <v>#N/A</v>
      </c>
      <c r="D57" s="8" t="e">
        <f>IF(B57=" "," ",IF(VLOOKUP(A57,Регистрация!$C$4:$N$103,7,FALSE)=0,"б/р",VLOOKUP(A57,Регистрация!$C$4:$N$103,7,FALSE)))</f>
        <v>#N/A</v>
      </c>
      <c r="E57" s="9" t="e">
        <f>IF(VLOOKUP(A57,Регистрация!$C$4:$N$103,11,FALSE)=0," ",VLOOKUP(A57,Регистрация!$C$4:$N$103,11,FALSE))</f>
        <v>#N/A</v>
      </c>
      <c r="F57" s="8" t="e">
        <f>IF(VLOOKUP(A57,Регистрация!$C$4:$N$103,8,FALSE)=0," ",VLOOKUP(A57,Регистрация!$C$4:$N$103,8,FALSE))</f>
        <v>#N/A</v>
      </c>
      <c r="G57" s="19"/>
      <c r="H57" s="18"/>
      <c r="I57" s="24">
        <f t="shared" si="12"/>
        <v>0</v>
      </c>
      <c r="J57" s="8"/>
      <c r="K57" s="24">
        <f t="shared" si="13"/>
        <v>0</v>
      </c>
      <c r="L57" s="8"/>
      <c r="M57" s="24">
        <f t="shared" si="14"/>
        <v>0</v>
      </c>
      <c r="N57" s="8"/>
      <c r="O57" s="24">
        <f t="shared" si="15"/>
        <v>0</v>
      </c>
      <c r="P57" s="8"/>
      <c r="Q57" s="22">
        <f t="shared" si="16"/>
        <v>0</v>
      </c>
      <c r="R57" s="18"/>
      <c r="S57" s="24">
        <f t="shared" si="17"/>
        <v>0</v>
      </c>
      <c r="T57" s="8"/>
      <c r="U57" s="24">
        <f t="shared" si="18"/>
        <v>0</v>
      </c>
      <c r="V57" s="8"/>
      <c r="W57" s="24">
        <f t="shared" si="19"/>
        <v>0</v>
      </c>
      <c r="X57" s="8"/>
      <c r="Y57" s="24">
        <f t="shared" si="20"/>
        <v>0</v>
      </c>
      <c r="Z57" s="8"/>
      <c r="AA57" s="22">
        <f t="shared" si="21"/>
        <v>0</v>
      </c>
      <c r="AB57" s="20">
        <f t="shared" si="22"/>
        <v>0</v>
      </c>
      <c r="AC57" s="16"/>
      <c r="AD57">
        <f t="shared" si="23"/>
        <v>0</v>
      </c>
    </row>
    <row r="58" spans="1:30" ht="15" customHeight="1">
      <c r="A58" s="13">
        <v>49</v>
      </c>
      <c r="B58" s="9" t="e">
        <f>IF(VLOOKUP(A58,Регистрация!$C$4:$N$103,2,FALSE)=0," ",VLOOKUP(A58,Регистрация!$C$4:$N$103,2,FALSE))</f>
        <v>#N/A</v>
      </c>
      <c r="C58" s="9" t="e">
        <f>IF(VLOOKUP(A58,Регистрация!$C$4:$N$103,3,FALSE)=0," ",VLOOKUP(A58,Регистрация!$C$4:$N$103,3,FALSE))</f>
        <v>#N/A</v>
      </c>
      <c r="D58" s="8" t="e">
        <f>IF(B58=" "," ",IF(VLOOKUP(A58,Регистрация!$C$4:$N$103,7,FALSE)=0,"б/р",VLOOKUP(A58,Регистрация!$C$4:$N$103,7,FALSE)))</f>
        <v>#N/A</v>
      </c>
      <c r="E58" s="9" t="e">
        <f>IF(VLOOKUP(A58,Регистрация!$C$4:$N$103,11,FALSE)=0," ",VLOOKUP(A58,Регистрация!$C$4:$N$103,11,FALSE))</f>
        <v>#N/A</v>
      </c>
      <c r="F58" s="8" t="e">
        <f>IF(VLOOKUP(A58,Регистрация!$C$4:$N$103,8,FALSE)=0," ",VLOOKUP(A58,Регистрация!$C$4:$N$103,8,FALSE))</f>
        <v>#N/A</v>
      </c>
      <c r="G58" s="19"/>
      <c r="H58" s="18"/>
      <c r="I58" s="24">
        <f t="shared" si="12"/>
        <v>0</v>
      </c>
      <c r="J58" s="8"/>
      <c r="K58" s="24">
        <f t="shared" si="13"/>
        <v>0</v>
      </c>
      <c r="L58" s="8"/>
      <c r="M58" s="24">
        <f t="shared" si="14"/>
        <v>0</v>
      </c>
      <c r="N58" s="8"/>
      <c r="O58" s="24">
        <f t="shared" si="15"/>
        <v>0</v>
      </c>
      <c r="P58" s="8"/>
      <c r="Q58" s="22">
        <f t="shared" si="16"/>
        <v>0</v>
      </c>
      <c r="R58" s="18"/>
      <c r="S58" s="24">
        <f t="shared" si="17"/>
        <v>0</v>
      </c>
      <c r="T58" s="8"/>
      <c r="U58" s="24">
        <f t="shared" si="18"/>
        <v>0</v>
      </c>
      <c r="V58" s="8"/>
      <c r="W58" s="24">
        <f t="shared" si="19"/>
        <v>0</v>
      </c>
      <c r="X58" s="8"/>
      <c r="Y58" s="24">
        <f t="shared" si="20"/>
        <v>0</v>
      </c>
      <c r="Z58" s="8"/>
      <c r="AA58" s="22">
        <f t="shared" si="21"/>
        <v>0</v>
      </c>
      <c r="AB58" s="20">
        <f t="shared" si="22"/>
        <v>0</v>
      </c>
      <c r="AC58" s="16"/>
      <c r="AD58">
        <f t="shared" si="23"/>
        <v>0</v>
      </c>
    </row>
    <row r="59" spans="1:30" ht="15" customHeight="1">
      <c r="A59" s="13">
        <v>50</v>
      </c>
      <c r="B59" s="9" t="e">
        <f>IF(VLOOKUP(A59,Регистрация!$C$4:$N$103,2,FALSE)=0," ",VLOOKUP(A59,Регистрация!$C$4:$N$103,2,FALSE))</f>
        <v>#N/A</v>
      </c>
      <c r="C59" s="9" t="e">
        <f>IF(VLOOKUP(A59,Регистрация!$C$4:$N$103,3,FALSE)=0," ",VLOOKUP(A59,Регистрация!$C$4:$N$103,3,FALSE))</f>
        <v>#N/A</v>
      </c>
      <c r="D59" s="8" t="e">
        <f>IF(B59=" "," ",IF(VLOOKUP(A59,Регистрация!$C$4:$N$103,7,FALSE)=0,"б/р",VLOOKUP(A59,Регистрация!$C$4:$N$103,7,FALSE)))</f>
        <v>#N/A</v>
      </c>
      <c r="E59" s="9" t="e">
        <f>IF(VLOOKUP(A59,Регистрация!$C$4:$N$103,11,FALSE)=0," ",VLOOKUP(A59,Регистрация!$C$4:$N$103,11,FALSE))</f>
        <v>#N/A</v>
      </c>
      <c r="F59" s="8" t="e">
        <f>IF(VLOOKUP(A59,Регистрация!$C$4:$N$103,8,FALSE)=0," ",VLOOKUP(A59,Регистрация!$C$4:$N$103,8,FALSE))</f>
        <v>#N/A</v>
      </c>
      <c r="G59" s="19"/>
      <c r="H59" s="18"/>
      <c r="I59" s="24">
        <f t="shared" si="12"/>
        <v>0</v>
      </c>
      <c r="J59" s="8"/>
      <c r="K59" s="24">
        <f t="shared" si="13"/>
        <v>0</v>
      </c>
      <c r="L59" s="8"/>
      <c r="M59" s="24">
        <f t="shared" si="14"/>
        <v>0</v>
      </c>
      <c r="N59" s="8"/>
      <c r="O59" s="24">
        <f t="shared" si="15"/>
        <v>0</v>
      </c>
      <c r="P59" s="8"/>
      <c r="Q59" s="22">
        <f t="shared" si="16"/>
        <v>0</v>
      </c>
      <c r="R59" s="18"/>
      <c r="S59" s="24">
        <f t="shared" si="17"/>
        <v>0</v>
      </c>
      <c r="T59" s="8"/>
      <c r="U59" s="24">
        <f t="shared" si="18"/>
        <v>0</v>
      </c>
      <c r="V59" s="8"/>
      <c r="W59" s="24">
        <f t="shared" si="19"/>
        <v>0</v>
      </c>
      <c r="X59" s="8"/>
      <c r="Y59" s="24">
        <f t="shared" si="20"/>
        <v>0</v>
      </c>
      <c r="Z59" s="8"/>
      <c r="AA59" s="22">
        <f t="shared" si="21"/>
        <v>0</v>
      </c>
      <c r="AB59" s="20">
        <f t="shared" si="22"/>
        <v>0</v>
      </c>
      <c r="AC59" s="16"/>
      <c r="AD59">
        <f t="shared" si="23"/>
        <v>0</v>
      </c>
    </row>
    <row r="60" spans="1:30" ht="15" customHeight="1">
      <c r="A60" s="13">
        <v>51</v>
      </c>
      <c r="B60" s="9" t="e">
        <f>IF(VLOOKUP(A60,Регистрация!$C$4:$N$103,2,FALSE)=0," ",VLOOKUP(A60,Регистрация!$C$4:$N$103,2,FALSE))</f>
        <v>#N/A</v>
      </c>
      <c r="C60" s="9" t="e">
        <f>IF(VLOOKUP(A60,Регистрация!$C$4:$N$103,3,FALSE)=0," ",VLOOKUP(A60,Регистрация!$C$4:$N$103,3,FALSE))</f>
        <v>#N/A</v>
      </c>
      <c r="D60" s="8" t="e">
        <f>IF(B60=" "," ",IF(VLOOKUP(A60,Регистрация!$C$4:$N$103,7,FALSE)=0,"б/р",VLOOKUP(A60,Регистрация!$C$4:$N$103,7,FALSE)))</f>
        <v>#N/A</v>
      </c>
      <c r="E60" s="9" t="e">
        <f>IF(VLOOKUP(A60,Регистрация!$C$4:$N$103,11,FALSE)=0," ",VLOOKUP(A60,Регистрация!$C$4:$N$103,11,FALSE))</f>
        <v>#N/A</v>
      </c>
      <c r="F60" s="8" t="e">
        <f>IF(VLOOKUP(A60,Регистрация!$C$4:$N$103,8,FALSE)=0," ",VLOOKUP(A60,Регистрация!$C$4:$N$103,8,FALSE))</f>
        <v>#N/A</v>
      </c>
      <c r="G60" s="19"/>
      <c r="H60" s="18"/>
      <c r="I60" s="24">
        <f t="shared" si="12"/>
        <v>0</v>
      </c>
      <c r="J60" s="8"/>
      <c r="K60" s="24">
        <f t="shared" si="13"/>
        <v>0</v>
      </c>
      <c r="L60" s="8"/>
      <c r="M60" s="24">
        <f t="shared" si="14"/>
        <v>0</v>
      </c>
      <c r="N60" s="8"/>
      <c r="O60" s="24">
        <f t="shared" si="15"/>
        <v>0</v>
      </c>
      <c r="P60" s="8"/>
      <c r="Q60" s="22">
        <f t="shared" si="16"/>
        <v>0</v>
      </c>
      <c r="R60" s="18"/>
      <c r="S60" s="24">
        <f t="shared" si="17"/>
        <v>0</v>
      </c>
      <c r="T60" s="8"/>
      <c r="U60" s="24">
        <f t="shared" si="18"/>
        <v>0</v>
      </c>
      <c r="V60" s="8"/>
      <c r="W60" s="24">
        <f t="shared" si="19"/>
        <v>0</v>
      </c>
      <c r="X60" s="8"/>
      <c r="Y60" s="24">
        <f t="shared" si="20"/>
        <v>0</v>
      </c>
      <c r="Z60" s="8"/>
      <c r="AA60" s="22">
        <f t="shared" si="21"/>
        <v>0</v>
      </c>
      <c r="AB60" s="20">
        <f t="shared" si="22"/>
        <v>0</v>
      </c>
      <c r="AC60" s="16"/>
      <c r="AD60">
        <f t="shared" si="23"/>
        <v>0</v>
      </c>
    </row>
    <row r="61" spans="1:30" ht="15" customHeight="1">
      <c r="A61" s="13">
        <v>52</v>
      </c>
      <c r="B61" s="9" t="e">
        <f>IF(VLOOKUP(A61,Регистрация!$C$4:$N$103,2,FALSE)=0," ",VLOOKUP(A61,Регистрация!$C$4:$N$103,2,FALSE))</f>
        <v>#N/A</v>
      </c>
      <c r="C61" s="9" t="e">
        <f>IF(VLOOKUP(A61,Регистрация!$C$4:$N$103,3,FALSE)=0," ",VLOOKUP(A61,Регистрация!$C$4:$N$103,3,FALSE))</f>
        <v>#N/A</v>
      </c>
      <c r="D61" s="8" t="e">
        <f>IF(B61=" "," ",IF(VLOOKUP(A61,Регистрация!$C$4:$N$103,7,FALSE)=0,"б/р",VLOOKUP(A61,Регистрация!$C$4:$N$103,7,FALSE)))</f>
        <v>#N/A</v>
      </c>
      <c r="E61" s="9" t="e">
        <f>IF(VLOOKUP(A61,Регистрация!$C$4:$N$103,11,FALSE)=0," ",VLOOKUP(A61,Регистрация!$C$4:$N$103,11,FALSE))</f>
        <v>#N/A</v>
      </c>
      <c r="F61" s="8" t="e">
        <f>IF(VLOOKUP(A61,Регистрация!$C$4:$N$103,8,FALSE)=0," ",VLOOKUP(A61,Регистрация!$C$4:$N$103,8,FALSE))</f>
        <v>#N/A</v>
      </c>
      <c r="G61" s="19"/>
      <c r="H61" s="18"/>
      <c r="I61" s="24">
        <f t="shared" si="12"/>
        <v>0</v>
      </c>
      <c r="J61" s="8"/>
      <c r="K61" s="24">
        <f t="shared" si="13"/>
        <v>0</v>
      </c>
      <c r="L61" s="8"/>
      <c r="M61" s="24">
        <f t="shared" si="14"/>
        <v>0</v>
      </c>
      <c r="N61" s="8"/>
      <c r="O61" s="24">
        <f t="shared" si="15"/>
        <v>0</v>
      </c>
      <c r="P61" s="8"/>
      <c r="Q61" s="22">
        <f t="shared" si="16"/>
        <v>0</v>
      </c>
      <c r="R61" s="18"/>
      <c r="S61" s="24">
        <f t="shared" si="17"/>
        <v>0</v>
      </c>
      <c r="T61" s="8"/>
      <c r="U61" s="24">
        <f t="shared" si="18"/>
        <v>0</v>
      </c>
      <c r="V61" s="8"/>
      <c r="W61" s="24">
        <f t="shared" si="19"/>
        <v>0</v>
      </c>
      <c r="X61" s="8"/>
      <c r="Y61" s="24">
        <f t="shared" si="20"/>
        <v>0</v>
      </c>
      <c r="Z61" s="8"/>
      <c r="AA61" s="22">
        <f t="shared" si="21"/>
        <v>0</v>
      </c>
      <c r="AB61" s="20">
        <f t="shared" si="22"/>
        <v>0</v>
      </c>
      <c r="AC61" s="16"/>
      <c r="AD61">
        <f t="shared" si="23"/>
        <v>0</v>
      </c>
    </row>
    <row r="62" spans="1:30" ht="15" customHeight="1">
      <c r="A62" s="13">
        <v>53</v>
      </c>
      <c r="B62" s="9" t="e">
        <f>IF(VLOOKUP(A62,Регистрация!$C$4:$N$103,2,FALSE)=0," ",VLOOKUP(A62,Регистрация!$C$4:$N$103,2,FALSE))</f>
        <v>#N/A</v>
      </c>
      <c r="C62" s="9" t="e">
        <f>IF(VLOOKUP(A62,Регистрация!$C$4:$N$103,3,FALSE)=0," ",VLOOKUP(A62,Регистрация!$C$4:$N$103,3,FALSE))</f>
        <v>#N/A</v>
      </c>
      <c r="D62" s="8" t="e">
        <f>IF(B62=" "," ",IF(VLOOKUP(A62,Регистрация!$C$4:$N$103,7,FALSE)=0,"б/р",VLOOKUP(A62,Регистрация!$C$4:$N$103,7,FALSE)))</f>
        <v>#N/A</v>
      </c>
      <c r="E62" s="9" t="e">
        <f>IF(VLOOKUP(A62,Регистрация!$C$4:$N$103,11,FALSE)=0," ",VLOOKUP(A62,Регистрация!$C$4:$N$103,11,FALSE))</f>
        <v>#N/A</v>
      </c>
      <c r="F62" s="8" t="e">
        <f>IF(VLOOKUP(A62,Регистрация!$C$4:$N$103,8,FALSE)=0," ",VLOOKUP(A62,Регистрация!$C$4:$N$103,8,FALSE))</f>
        <v>#N/A</v>
      </c>
      <c r="G62" s="19"/>
      <c r="H62" s="18"/>
      <c r="I62" s="24">
        <f t="shared" si="12"/>
        <v>0</v>
      </c>
      <c r="J62" s="8"/>
      <c r="K62" s="24">
        <f t="shared" si="13"/>
        <v>0</v>
      </c>
      <c r="L62" s="8"/>
      <c r="M62" s="24">
        <f t="shared" si="14"/>
        <v>0</v>
      </c>
      <c r="N62" s="8"/>
      <c r="O62" s="24">
        <f t="shared" si="15"/>
        <v>0</v>
      </c>
      <c r="P62" s="8"/>
      <c r="Q62" s="22">
        <f t="shared" si="16"/>
        <v>0</v>
      </c>
      <c r="R62" s="18"/>
      <c r="S62" s="24">
        <f t="shared" si="17"/>
        <v>0</v>
      </c>
      <c r="T62" s="8"/>
      <c r="U62" s="24">
        <f t="shared" si="18"/>
        <v>0</v>
      </c>
      <c r="V62" s="8"/>
      <c r="W62" s="24">
        <f t="shared" si="19"/>
        <v>0</v>
      </c>
      <c r="X62" s="8"/>
      <c r="Y62" s="24">
        <f t="shared" si="20"/>
        <v>0</v>
      </c>
      <c r="Z62" s="8"/>
      <c r="AA62" s="22">
        <f t="shared" si="21"/>
        <v>0</v>
      </c>
      <c r="AB62" s="20">
        <f t="shared" si="22"/>
        <v>0</v>
      </c>
      <c r="AC62" s="16"/>
      <c r="AD62">
        <f t="shared" si="23"/>
        <v>0</v>
      </c>
    </row>
    <row r="63" spans="1:30" ht="15" customHeight="1">
      <c r="A63" s="13">
        <v>54</v>
      </c>
      <c r="B63" s="9" t="e">
        <f>IF(VLOOKUP(A63,Регистрация!$C$4:$N$103,2,FALSE)=0," ",VLOOKUP(A63,Регистрация!$C$4:$N$103,2,FALSE))</f>
        <v>#N/A</v>
      </c>
      <c r="C63" s="9" t="e">
        <f>IF(VLOOKUP(A63,Регистрация!$C$4:$N$103,3,FALSE)=0," ",VLOOKUP(A63,Регистрация!$C$4:$N$103,3,FALSE))</f>
        <v>#N/A</v>
      </c>
      <c r="D63" s="8" t="e">
        <f>IF(B63=" "," ",IF(VLOOKUP(A63,Регистрация!$C$4:$N$103,7,FALSE)=0,"б/р",VLOOKUP(A63,Регистрация!$C$4:$N$103,7,FALSE)))</f>
        <v>#N/A</v>
      </c>
      <c r="E63" s="9" t="e">
        <f>IF(VLOOKUP(A63,Регистрация!$C$4:$N$103,11,FALSE)=0," ",VLOOKUP(A63,Регистрация!$C$4:$N$103,11,FALSE))</f>
        <v>#N/A</v>
      </c>
      <c r="F63" s="8" t="e">
        <f>IF(VLOOKUP(A63,Регистрация!$C$4:$N$103,8,FALSE)=0," ",VLOOKUP(A63,Регистрация!$C$4:$N$103,8,FALSE))</f>
        <v>#N/A</v>
      </c>
      <c r="G63" s="19"/>
      <c r="H63" s="18"/>
      <c r="I63" s="24">
        <f t="shared" si="12"/>
        <v>0</v>
      </c>
      <c r="J63" s="8"/>
      <c r="K63" s="24">
        <f t="shared" si="13"/>
        <v>0</v>
      </c>
      <c r="L63" s="8"/>
      <c r="M63" s="24">
        <f t="shared" si="14"/>
        <v>0</v>
      </c>
      <c r="N63" s="8"/>
      <c r="O63" s="24">
        <f t="shared" si="15"/>
        <v>0</v>
      </c>
      <c r="P63" s="8"/>
      <c r="Q63" s="22">
        <f t="shared" si="16"/>
        <v>0</v>
      </c>
      <c r="R63" s="18"/>
      <c r="S63" s="24">
        <f t="shared" si="17"/>
        <v>0</v>
      </c>
      <c r="T63" s="8"/>
      <c r="U63" s="24">
        <f t="shared" si="18"/>
        <v>0</v>
      </c>
      <c r="V63" s="8"/>
      <c r="W63" s="24">
        <f t="shared" si="19"/>
        <v>0</v>
      </c>
      <c r="X63" s="8"/>
      <c r="Y63" s="24">
        <f t="shared" si="20"/>
        <v>0</v>
      </c>
      <c r="Z63" s="8"/>
      <c r="AA63" s="22">
        <f t="shared" si="21"/>
        <v>0</v>
      </c>
      <c r="AB63" s="20">
        <f t="shared" si="22"/>
        <v>0</v>
      </c>
      <c r="AC63" s="16"/>
      <c r="AD63">
        <f t="shared" si="23"/>
        <v>0</v>
      </c>
    </row>
    <row r="64" spans="1:30" ht="15" customHeight="1">
      <c r="A64" s="13">
        <v>55</v>
      </c>
      <c r="B64" s="9" t="e">
        <f>IF(VLOOKUP(A64,Регистрация!$C$4:$N$103,2,FALSE)=0," ",VLOOKUP(A64,Регистрация!$C$4:$N$103,2,FALSE))</f>
        <v>#N/A</v>
      </c>
      <c r="C64" s="9" t="e">
        <f>IF(VLOOKUP(A64,Регистрация!$C$4:$N$103,3,FALSE)=0," ",VLOOKUP(A64,Регистрация!$C$4:$N$103,3,FALSE))</f>
        <v>#N/A</v>
      </c>
      <c r="D64" s="8" t="e">
        <f>IF(B64=" "," ",IF(VLOOKUP(A64,Регистрация!$C$4:$N$103,7,FALSE)=0,"б/р",VLOOKUP(A64,Регистрация!$C$4:$N$103,7,FALSE)))</f>
        <v>#N/A</v>
      </c>
      <c r="E64" s="9" t="e">
        <f>IF(VLOOKUP(A64,Регистрация!$C$4:$N$103,11,FALSE)=0," ",VLOOKUP(A64,Регистрация!$C$4:$N$103,11,FALSE))</f>
        <v>#N/A</v>
      </c>
      <c r="F64" s="8" t="e">
        <f>IF(VLOOKUP(A64,Регистрация!$C$4:$N$103,8,FALSE)=0," ",VLOOKUP(A64,Регистрация!$C$4:$N$103,8,FALSE))</f>
        <v>#N/A</v>
      </c>
      <c r="G64" s="19"/>
      <c r="H64" s="18"/>
      <c r="I64" s="24">
        <f t="shared" si="12"/>
        <v>0</v>
      </c>
      <c r="J64" s="8"/>
      <c r="K64" s="24">
        <f t="shared" si="13"/>
        <v>0</v>
      </c>
      <c r="L64" s="8"/>
      <c r="M64" s="24">
        <f t="shared" si="14"/>
        <v>0</v>
      </c>
      <c r="N64" s="8"/>
      <c r="O64" s="24">
        <f t="shared" si="15"/>
        <v>0</v>
      </c>
      <c r="P64" s="8"/>
      <c r="Q64" s="22">
        <f t="shared" si="16"/>
        <v>0</v>
      </c>
      <c r="R64" s="18"/>
      <c r="S64" s="24">
        <f t="shared" si="17"/>
        <v>0</v>
      </c>
      <c r="T64" s="8"/>
      <c r="U64" s="24">
        <f t="shared" si="18"/>
        <v>0</v>
      </c>
      <c r="V64" s="8"/>
      <c r="W64" s="24">
        <f t="shared" si="19"/>
        <v>0</v>
      </c>
      <c r="X64" s="8"/>
      <c r="Y64" s="24">
        <f t="shared" si="20"/>
        <v>0</v>
      </c>
      <c r="Z64" s="8"/>
      <c r="AA64" s="22">
        <f t="shared" si="21"/>
        <v>0</v>
      </c>
      <c r="AB64" s="20">
        <f t="shared" si="22"/>
        <v>0</v>
      </c>
      <c r="AC64" s="16"/>
      <c r="AD64">
        <f t="shared" si="23"/>
        <v>0</v>
      </c>
    </row>
    <row r="65" spans="1:30" ht="15" customHeight="1">
      <c r="A65" s="13">
        <v>56</v>
      </c>
      <c r="B65" s="9" t="e">
        <f>IF(VLOOKUP(A65,Регистрация!$C$4:$N$103,2,FALSE)=0," ",VLOOKUP(A65,Регистрация!$C$4:$N$103,2,FALSE))</f>
        <v>#N/A</v>
      </c>
      <c r="C65" s="9" t="e">
        <f>IF(VLOOKUP(A65,Регистрация!$C$4:$N$103,3,FALSE)=0," ",VLOOKUP(A65,Регистрация!$C$4:$N$103,3,FALSE))</f>
        <v>#N/A</v>
      </c>
      <c r="D65" s="8" t="e">
        <f>IF(B65=" "," ",IF(VLOOKUP(A65,Регистрация!$C$4:$N$103,7,FALSE)=0,"б/р",VLOOKUP(A65,Регистрация!$C$4:$N$103,7,FALSE)))</f>
        <v>#N/A</v>
      </c>
      <c r="E65" s="9" t="e">
        <f>IF(VLOOKUP(A65,Регистрация!$C$4:$N$103,11,FALSE)=0," ",VLOOKUP(A65,Регистрация!$C$4:$N$103,11,FALSE))</f>
        <v>#N/A</v>
      </c>
      <c r="F65" s="8" t="e">
        <f>IF(VLOOKUP(A65,Регистрация!$C$4:$N$103,8,FALSE)=0," ",VLOOKUP(A65,Регистрация!$C$4:$N$103,8,FALSE))</f>
        <v>#N/A</v>
      </c>
      <c r="G65" s="19"/>
      <c r="H65" s="18"/>
      <c r="I65" s="24">
        <f t="shared" si="12"/>
        <v>0</v>
      </c>
      <c r="J65" s="8"/>
      <c r="K65" s="24">
        <f t="shared" si="13"/>
        <v>0</v>
      </c>
      <c r="L65" s="8"/>
      <c r="M65" s="24">
        <f t="shared" si="14"/>
        <v>0</v>
      </c>
      <c r="N65" s="8"/>
      <c r="O65" s="24">
        <f t="shared" si="15"/>
        <v>0</v>
      </c>
      <c r="P65" s="8"/>
      <c r="Q65" s="22">
        <f t="shared" si="16"/>
        <v>0</v>
      </c>
      <c r="R65" s="18"/>
      <c r="S65" s="24">
        <f t="shared" si="17"/>
        <v>0</v>
      </c>
      <c r="T65" s="8"/>
      <c r="U65" s="24">
        <f t="shared" si="18"/>
        <v>0</v>
      </c>
      <c r="V65" s="8"/>
      <c r="W65" s="24">
        <f t="shared" si="19"/>
        <v>0</v>
      </c>
      <c r="X65" s="8"/>
      <c r="Y65" s="24">
        <f t="shared" si="20"/>
        <v>0</v>
      </c>
      <c r="Z65" s="8"/>
      <c r="AA65" s="22">
        <f t="shared" si="21"/>
        <v>0</v>
      </c>
      <c r="AB65" s="20">
        <f t="shared" si="22"/>
        <v>0</v>
      </c>
      <c r="AC65" s="16"/>
      <c r="AD65">
        <f t="shared" si="23"/>
        <v>0</v>
      </c>
    </row>
    <row r="66" spans="1:30" ht="15" customHeight="1">
      <c r="A66" s="13">
        <v>57</v>
      </c>
      <c r="B66" s="9" t="e">
        <f>IF(VLOOKUP(A66,Регистрация!$C$4:$N$103,2,FALSE)=0," ",VLOOKUP(A66,Регистрация!$C$4:$N$103,2,FALSE))</f>
        <v>#N/A</v>
      </c>
      <c r="C66" s="9" t="e">
        <f>IF(VLOOKUP(A66,Регистрация!$C$4:$N$103,3,FALSE)=0," ",VLOOKUP(A66,Регистрация!$C$4:$N$103,3,FALSE))</f>
        <v>#N/A</v>
      </c>
      <c r="D66" s="8" t="e">
        <f>IF(B66=" "," ",IF(VLOOKUP(A66,Регистрация!$C$4:$N$103,7,FALSE)=0,"б/р",VLOOKUP(A66,Регистрация!$C$4:$N$103,7,FALSE)))</f>
        <v>#N/A</v>
      </c>
      <c r="E66" s="9" t="e">
        <f>IF(VLOOKUP(A66,Регистрация!$C$4:$N$103,11,FALSE)=0," ",VLOOKUP(A66,Регистрация!$C$4:$N$103,11,FALSE))</f>
        <v>#N/A</v>
      </c>
      <c r="F66" s="8" t="e">
        <f>IF(VLOOKUP(A66,Регистрация!$C$4:$N$103,8,FALSE)=0," ",VLOOKUP(A66,Регистрация!$C$4:$N$103,8,FALSE))</f>
        <v>#N/A</v>
      </c>
      <c r="G66" s="19"/>
      <c r="H66" s="18"/>
      <c r="I66" s="24">
        <f t="shared" si="12"/>
        <v>0</v>
      </c>
      <c r="J66" s="8"/>
      <c r="K66" s="24">
        <f t="shared" si="13"/>
        <v>0</v>
      </c>
      <c r="L66" s="8"/>
      <c r="M66" s="24">
        <f t="shared" si="14"/>
        <v>0</v>
      </c>
      <c r="N66" s="8"/>
      <c r="O66" s="24">
        <f t="shared" si="15"/>
        <v>0</v>
      </c>
      <c r="P66" s="8"/>
      <c r="Q66" s="22">
        <f t="shared" si="16"/>
        <v>0</v>
      </c>
      <c r="R66" s="18"/>
      <c r="S66" s="24">
        <f t="shared" si="17"/>
        <v>0</v>
      </c>
      <c r="T66" s="8"/>
      <c r="U66" s="24">
        <f t="shared" si="18"/>
        <v>0</v>
      </c>
      <c r="V66" s="8"/>
      <c r="W66" s="24">
        <f t="shared" si="19"/>
        <v>0</v>
      </c>
      <c r="X66" s="8"/>
      <c r="Y66" s="24">
        <f t="shared" si="20"/>
        <v>0</v>
      </c>
      <c r="Z66" s="8"/>
      <c r="AA66" s="22">
        <f t="shared" si="21"/>
        <v>0</v>
      </c>
      <c r="AB66" s="20">
        <f t="shared" si="22"/>
        <v>0</v>
      </c>
      <c r="AC66" s="16"/>
      <c r="AD66">
        <f t="shared" si="23"/>
        <v>0</v>
      </c>
    </row>
    <row r="67" spans="1:30" ht="15" customHeight="1">
      <c r="A67" s="13">
        <v>58</v>
      </c>
      <c r="B67" s="9" t="e">
        <f>IF(VLOOKUP(A67,Регистрация!$C$4:$N$103,2,FALSE)=0," ",VLOOKUP(A67,Регистрация!$C$4:$N$103,2,FALSE))</f>
        <v>#N/A</v>
      </c>
      <c r="C67" s="9" t="e">
        <f>IF(VLOOKUP(A67,Регистрация!$C$4:$N$103,3,FALSE)=0," ",VLOOKUP(A67,Регистрация!$C$4:$N$103,3,FALSE))</f>
        <v>#N/A</v>
      </c>
      <c r="D67" s="8" t="e">
        <f>IF(B67=" "," ",IF(VLOOKUP(A67,Регистрация!$C$4:$N$103,7,FALSE)=0,"б/р",VLOOKUP(A67,Регистрация!$C$4:$N$103,7,FALSE)))</f>
        <v>#N/A</v>
      </c>
      <c r="E67" s="9" t="e">
        <f>IF(VLOOKUP(A67,Регистрация!$C$4:$N$103,11,FALSE)=0," ",VLOOKUP(A67,Регистрация!$C$4:$N$103,11,FALSE))</f>
        <v>#N/A</v>
      </c>
      <c r="F67" s="8" t="e">
        <f>IF(VLOOKUP(A67,Регистрация!$C$4:$N$103,8,FALSE)=0," ",VLOOKUP(A67,Регистрация!$C$4:$N$103,8,FALSE))</f>
        <v>#N/A</v>
      </c>
      <c r="G67" s="19"/>
      <c r="H67" s="18"/>
      <c r="I67" s="24">
        <f t="shared" si="12"/>
        <v>0</v>
      </c>
      <c r="J67" s="8"/>
      <c r="K67" s="24">
        <f t="shared" si="13"/>
        <v>0</v>
      </c>
      <c r="L67" s="8"/>
      <c r="M67" s="24">
        <f t="shared" si="14"/>
        <v>0</v>
      </c>
      <c r="N67" s="8"/>
      <c r="O67" s="24">
        <f t="shared" si="15"/>
        <v>0</v>
      </c>
      <c r="P67" s="8"/>
      <c r="Q67" s="22">
        <f t="shared" si="16"/>
        <v>0</v>
      </c>
      <c r="R67" s="18"/>
      <c r="S67" s="24">
        <f t="shared" si="17"/>
        <v>0</v>
      </c>
      <c r="T67" s="8"/>
      <c r="U67" s="24">
        <f t="shared" si="18"/>
        <v>0</v>
      </c>
      <c r="V67" s="8"/>
      <c r="W67" s="24">
        <f t="shared" si="19"/>
        <v>0</v>
      </c>
      <c r="X67" s="8"/>
      <c r="Y67" s="24">
        <f t="shared" si="20"/>
        <v>0</v>
      </c>
      <c r="Z67" s="8"/>
      <c r="AA67" s="22">
        <f t="shared" si="21"/>
        <v>0</v>
      </c>
      <c r="AB67" s="20">
        <f t="shared" si="22"/>
        <v>0</v>
      </c>
      <c r="AC67" s="16"/>
      <c r="AD67">
        <f t="shared" si="23"/>
        <v>0</v>
      </c>
    </row>
    <row r="68" spans="1:30" ht="15" customHeight="1">
      <c r="A68" s="13">
        <v>59</v>
      </c>
      <c r="B68" s="9" t="e">
        <f>IF(VLOOKUP(A68,Регистрация!$C$4:$N$103,2,FALSE)=0," ",VLOOKUP(A68,Регистрация!$C$4:$N$103,2,FALSE))</f>
        <v>#N/A</v>
      </c>
      <c r="C68" s="9" t="e">
        <f>IF(VLOOKUP(A68,Регистрация!$C$4:$N$103,3,FALSE)=0," ",VLOOKUP(A68,Регистрация!$C$4:$N$103,3,FALSE))</f>
        <v>#N/A</v>
      </c>
      <c r="D68" s="8" t="e">
        <f>IF(B68=" "," ",IF(VLOOKUP(A68,Регистрация!$C$4:$N$103,7,FALSE)=0,"б/р",VLOOKUP(A68,Регистрация!$C$4:$N$103,7,FALSE)))</f>
        <v>#N/A</v>
      </c>
      <c r="E68" s="9" t="e">
        <f>IF(VLOOKUP(A68,Регистрация!$C$4:$N$103,11,FALSE)=0," ",VLOOKUP(A68,Регистрация!$C$4:$N$103,11,FALSE))</f>
        <v>#N/A</v>
      </c>
      <c r="F68" s="8" t="e">
        <f>IF(VLOOKUP(A68,Регистрация!$C$4:$N$103,8,FALSE)=0," ",VLOOKUP(A68,Регистрация!$C$4:$N$103,8,FALSE))</f>
        <v>#N/A</v>
      </c>
      <c r="G68" s="19"/>
      <c r="H68" s="18"/>
      <c r="I68" s="24">
        <f t="shared" si="12"/>
        <v>0</v>
      </c>
      <c r="J68" s="8"/>
      <c r="K68" s="24">
        <f t="shared" si="13"/>
        <v>0</v>
      </c>
      <c r="L68" s="8"/>
      <c r="M68" s="24">
        <f t="shared" si="14"/>
        <v>0</v>
      </c>
      <c r="N68" s="8"/>
      <c r="O68" s="24">
        <f t="shared" si="15"/>
        <v>0</v>
      </c>
      <c r="P68" s="8"/>
      <c r="Q68" s="22">
        <f t="shared" si="16"/>
        <v>0</v>
      </c>
      <c r="R68" s="18"/>
      <c r="S68" s="24">
        <f t="shared" si="17"/>
        <v>0</v>
      </c>
      <c r="T68" s="8"/>
      <c r="U68" s="24">
        <f t="shared" si="18"/>
        <v>0</v>
      </c>
      <c r="V68" s="8"/>
      <c r="W68" s="24">
        <f t="shared" si="19"/>
        <v>0</v>
      </c>
      <c r="X68" s="8"/>
      <c r="Y68" s="24">
        <f t="shared" si="20"/>
        <v>0</v>
      </c>
      <c r="Z68" s="8"/>
      <c r="AA68" s="22">
        <f t="shared" si="21"/>
        <v>0</v>
      </c>
      <c r="AB68" s="20">
        <f t="shared" si="22"/>
        <v>0</v>
      </c>
      <c r="AC68" s="16"/>
      <c r="AD68">
        <f t="shared" si="23"/>
        <v>0</v>
      </c>
    </row>
    <row r="69" spans="1:30" ht="15" customHeight="1">
      <c r="A69" s="13">
        <v>60</v>
      </c>
      <c r="B69" s="9" t="e">
        <f>IF(VLOOKUP(A69,Регистрация!$C$4:$N$103,2,FALSE)=0," ",VLOOKUP(A69,Регистрация!$C$4:$N$103,2,FALSE))</f>
        <v>#N/A</v>
      </c>
      <c r="C69" s="9" t="e">
        <f>IF(VLOOKUP(A69,Регистрация!$C$4:$N$103,3,FALSE)=0," ",VLOOKUP(A69,Регистрация!$C$4:$N$103,3,FALSE))</f>
        <v>#N/A</v>
      </c>
      <c r="D69" s="8" t="e">
        <f>IF(B69=" "," ",IF(VLOOKUP(A69,Регистрация!$C$4:$N$103,7,FALSE)=0,"б/р",VLOOKUP(A69,Регистрация!$C$4:$N$103,7,FALSE)))</f>
        <v>#N/A</v>
      </c>
      <c r="E69" s="9" t="e">
        <f>IF(VLOOKUP(A69,Регистрация!$C$4:$N$103,11,FALSE)=0," ",VLOOKUP(A69,Регистрация!$C$4:$N$103,11,FALSE))</f>
        <v>#N/A</v>
      </c>
      <c r="F69" s="8" t="e">
        <f>IF(VLOOKUP(A69,Регистрация!$C$4:$N$103,8,FALSE)=0," ",VLOOKUP(A69,Регистрация!$C$4:$N$103,8,FALSE))</f>
        <v>#N/A</v>
      </c>
      <c r="G69" s="19"/>
      <c r="H69" s="18"/>
      <c r="I69" s="24">
        <f t="shared" si="12"/>
        <v>0</v>
      </c>
      <c r="J69" s="8"/>
      <c r="K69" s="24">
        <f t="shared" si="13"/>
        <v>0</v>
      </c>
      <c r="L69" s="8"/>
      <c r="M69" s="24">
        <f t="shared" si="14"/>
        <v>0</v>
      </c>
      <c r="N69" s="8"/>
      <c r="O69" s="24">
        <f t="shared" si="15"/>
        <v>0</v>
      </c>
      <c r="P69" s="8"/>
      <c r="Q69" s="22">
        <f t="shared" si="16"/>
        <v>0</v>
      </c>
      <c r="R69" s="18"/>
      <c r="S69" s="24">
        <f t="shared" si="17"/>
        <v>0</v>
      </c>
      <c r="T69" s="8"/>
      <c r="U69" s="24">
        <f t="shared" si="18"/>
        <v>0</v>
      </c>
      <c r="V69" s="8"/>
      <c r="W69" s="24">
        <f t="shared" si="19"/>
        <v>0</v>
      </c>
      <c r="X69" s="8"/>
      <c r="Y69" s="24">
        <f t="shared" si="20"/>
        <v>0</v>
      </c>
      <c r="Z69" s="8"/>
      <c r="AA69" s="22">
        <f t="shared" si="21"/>
        <v>0</v>
      </c>
      <c r="AB69" s="20">
        <f t="shared" si="22"/>
        <v>0</v>
      </c>
      <c r="AC69" s="16"/>
      <c r="AD69">
        <f t="shared" si="23"/>
        <v>0</v>
      </c>
    </row>
    <row r="70" spans="1:30" ht="15" customHeight="1">
      <c r="A70" s="13">
        <v>61</v>
      </c>
      <c r="B70" s="9" t="e">
        <f>IF(VLOOKUP(A70,Регистрация!$C$4:$N$103,2,FALSE)=0," ",VLOOKUP(A70,Регистрация!$C$4:$N$103,2,FALSE))</f>
        <v>#N/A</v>
      </c>
      <c r="C70" s="9" t="e">
        <f>IF(VLOOKUP(A70,Регистрация!$C$4:$N$103,3,FALSE)=0," ",VLOOKUP(A70,Регистрация!$C$4:$N$103,3,FALSE))</f>
        <v>#N/A</v>
      </c>
      <c r="D70" s="8" t="e">
        <f>IF(B70=" "," ",IF(VLOOKUP(A70,Регистрация!$C$4:$N$103,7,FALSE)=0,"б/р",VLOOKUP(A70,Регистрация!$C$4:$N$103,7,FALSE)))</f>
        <v>#N/A</v>
      </c>
      <c r="E70" s="9" t="e">
        <f>IF(VLOOKUP(A70,Регистрация!$C$4:$N$103,11,FALSE)=0," ",VLOOKUP(A70,Регистрация!$C$4:$N$103,11,FALSE))</f>
        <v>#N/A</v>
      </c>
      <c r="F70" s="8" t="e">
        <f>IF(VLOOKUP(A70,Регистрация!$C$4:$N$103,8,FALSE)=0," ",VLOOKUP(A70,Регистрация!$C$4:$N$103,8,FALSE))</f>
        <v>#N/A</v>
      </c>
      <c r="G70" s="19"/>
      <c r="H70" s="18"/>
      <c r="I70" s="24">
        <f t="shared" si="12"/>
        <v>0</v>
      </c>
      <c r="J70" s="8"/>
      <c r="K70" s="24">
        <f t="shared" si="13"/>
        <v>0</v>
      </c>
      <c r="L70" s="8"/>
      <c r="M70" s="24">
        <f t="shared" si="14"/>
        <v>0</v>
      </c>
      <c r="N70" s="8"/>
      <c r="O70" s="24">
        <f t="shared" si="15"/>
        <v>0</v>
      </c>
      <c r="P70" s="8"/>
      <c r="Q70" s="22">
        <f t="shared" si="16"/>
        <v>0</v>
      </c>
      <c r="R70" s="18"/>
      <c r="S70" s="24">
        <f t="shared" si="17"/>
        <v>0</v>
      </c>
      <c r="T70" s="8"/>
      <c r="U70" s="24">
        <f t="shared" si="18"/>
        <v>0</v>
      </c>
      <c r="V70" s="8"/>
      <c r="W70" s="24">
        <f t="shared" si="19"/>
        <v>0</v>
      </c>
      <c r="X70" s="8"/>
      <c r="Y70" s="24">
        <f t="shared" si="20"/>
        <v>0</v>
      </c>
      <c r="Z70" s="8"/>
      <c r="AA70" s="22">
        <f t="shared" si="21"/>
        <v>0</v>
      </c>
      <c r="AB70" s="20">
        <f t="shared" si="22"/>
        <v>0</v>
      </c>
      <c r="AC70" s="16"/>
      <c r="AD70">
        <f t="shared" si="23"/>
        <v>0</v>
      </c>
    </row>
    <row r="71" spans="1:30" ht="15" customHeight="1">
      <c r="A71" s="13">
        <v>62</v>
      </c>
      <c r="B71" s="9" t="e">
        <f>IF(VLOOKUP(A71,Регистрация!$C$4:$N$103,2,FALSE)=0," ",VLOOKUP(A71,Регистрация!$C$4:$N$103,2,FALSE))</f>
        <v>#N/A</v>
      </c>
      <c r="C71" s="9" t="e">
        <f>IF(VLOOKUP(A71,Регистрация!$C$4:$N$103,3,FALSE)=0," ",VLOOKUP(A71,Регистрация!$C$4:$N$103,3,FALSE))</f>
        <v>#N/A</v>
      </c>
      <c r="D71" s="8" t="e">
        <f>IF(B71=" "," ",IF(VLOOKUP(A71,Регистрация!$C$4:$N$103,7,FALSE)=0,"б/р",VLOOKUP(A71,Регистрация!$C$4:$N$103,7,FALSE)))</f>
        <v>#N/A</v>
      </c>
      <c r="E71" s="9" t="e">
        <f>IF(VLOOKUP(A71,Регистрация!$C$4:$N$103,11,FALSE)=0," ",VLOOKUP(A71,Регистрация!$C$4:$N$103,11,FALSE))</f>
        <v>#N/A</v>
      </c>
      <c r="F71" s="8" t="e">
        <f>IF(VLOOKUP(A71,Регистрация!$C$4:$N$103,8,FALSE)=0," ",VLOOKUP(A71,Регистрация!$C$4:$N$103,8,FALSE))</f>
        <v>#N/A</v>
      </c>
      <c r="G71" s="19"/>
      <c r="H71" s="18"/>
      <c r="I71" s="24">
        <f t="shared" si="12"/>
        <v>0</v>
      </c>
      <c r="J71" s="8"/>
      <c r="K71" s="24">
        <f t="shared" si="13"/>
        <v>0</v>
      </c>
      <c r="L71" s="8"/>
      <c r="M71" s="24">
        <f t="shared" si="14"/>
        <v>0</v>
      </c>
      <c r="N71" s="8"/>
      <c r="O71" s="24">
        <f t="shared" si="15"/>
        <v>0</v>
      </c>
      <c r="P71" s="8"/>
      <c r="Q71" s="22">
        <f t="shared" si="16"/>
        <v>0</v>
      </c>
      <c r="R71" s="18"/>
      <c r="S71" s="24">
        <f t="shared" si="17"/>
        <v>0</v>
      </c>
      <c r="T71" s="8"/>
      <c r="U71" s="24">
        <f t="shared" si="18"/>
        <v>0</v>
      </c>
      <c r="V71" s="8"/>
      <c r="W71" s="24">
        <f t="shared" si="19"/>
        <v>0</v>
      </c>
      <c r="X71" s="8"/>
      <c r="Y71" s="24">
        <f t="shared" si="20"/>
        <v>0</v>
      </c>
      <c r="Z71" s="8"/>
      <c r="AA71" s="22">
        <f t="shared" si="21"/>
        <v>0</v>
      </c>
      <c r="AB71" s="20">
        <f t="shared" si="22"/>
        <v>0</v>
      </c>
      <c r="AC71" s="16"/>
      <c r="AD71">
        <f t="shared" si="23"/>
        <v>0</v>
      </c>
    </row>
    <row r="72" spans="1:30" ht="15" customHeight="1">
      <c r="A72" s="13">
        <v>63</v>
      </c>
      <c r="B72" s="9" t="e">
        <f>IF(VLOOKUP(A72,Регистрация!$C$4:$N$103,2,FALSE)=0," ",VLOOKUP(A72,Регистрация!$C$4:$N$103,2,FALSE))</f>
        <v>#N/A</v>
      </c>
      <c r="C72" s="9" t="e">
        <f>IF(VLOOKUP(A72,Регистрация!$C$4:$N$103,3,FALSE)=0," ",VLOOKUP(A72,Регистрация!$C$4:$N$103,3,FALSE))</f>
        <v>#N/A</v>
      </c>
      <c r="D72" s="8" t="e">
        <f>IF(B72=" "," ",IF(VLOOKUP(A72,Регистрация!$C$4:$N$103,7,FALSE)=0,"б/р",VLOOKUP(A72,Регистрация!$C$4:$N$103,7,FALSE)))</f>
        <v>#N/A</v>
      </c>
      <c r="E72" s="9" t="e">
        <f>IF(VLOOKUP(A72,Регистрация!$C$4:$N$103,11,FALSE)=0," ",VLOOKUP(A72,Регистрация!$C$4:$N$103,11,FALSE))</f>
        <v>#N/A</v>
      </c>
      <c r="F72" s="8" t="e">
        <f>IF(VLOOKUP(A72,Регистрация!$C$4:$N$103,8,FALSE)=0," ",VLOOKUP(A72,Регистрация!$C$4:$N$103,8,FALSE))</f>
        <v>#N/A</v>
      </c>
      <c r="G72" s="19"/>
      <c r="H72" s="18"/>
      <c r="I72" s="24">
        <f t="shared" si="12"/>
        <v>0</v>
      </c>
      <c r="J72" s="8"/>
      <c r="K72" s="24">
        <f t="shared" si="13"/>
        <v>0</v>
      </c>
      <c r="L72" s="8"/>
      <c r="M72" s="24">
        <f t="shared" si="14"/>
        <v>0</v>
      </c>
      <c r="N72" s="8"/>
      <c r="O72" s="24">
        <f t="shared" si="15"/>
        <v>0</v>
      </c>
      <c r="P72" s="8"/>
      <c r="Q72" s="22">
        <f t="shared" si="16"/>
        <v>0</v>
      </c>
      <c r="R72" s="18"/>
      <c r="S72" s="24">
        <f t="shared" si="17"/>
        <v>0</v>
      </c>
      <c r="T72" s="8"/>
      <c r="U72" s="24">
        <f t="shared" si="18"/>
        <v>0</v>
      </c>
      <c r="V72" s="8"/>
      <c r="W72" s="24">
        <f t="shared" si="19"/>
        <v>0</v>
      </c>
      <c r="X72" s="8"/>
      <c r="Y72" s="24">
        <f t="shared" si="20"/>
        <v>0</v>
      </c>
      <c r="Z72" s="8"/>
      <c r="AA72" s="22">
        <f t="shared" si="21"/>
        <v>0</v>
      </c>
      <c r="AB72" s="20">
        <f t="shared" si="22"/>
        <v>0</v>
      </c>
      <c r="AC72" s="16"/>
      <c r="AD72">
        <f t="shared" si="23"/>
        <v>0</v>
      </c>
    </row>
    <row r="73" spans="1:30" ht="15" customHeight="1">
      <c r="A73" s="13">
        <v>64</v>
      </c>
      <c r="B73" s="9" t="e">
        <f>IF(VLOOKUP(A73,Регистрация!$C$4:$N$103,2,FALSE)=0," ",VLOOKUP(A73,Регистрация!$C$4:$N$103,2,FALSE))</f>
        <v>#N/A</v>
      </c>
      <c r="C73" s="9" t="e">
        <f>IF(VLOOKUP(A73,Регистрация!$C$4:$N$103,3,FALSE)=0," ",VLOOKUP(A73,Регистрация!$C$4:$N$103,3,FALSE))</f>
        <v>#N/A</v>
      </c>
      <c r="D73" s="8" t="e">
        <f>IF(B73=" "," ",IF(VLOOKUP(A73,Регистрация!$C$4:$N$103,7,FALSE)=0,"б/р",VLOOKUP(A73,Регистрация!$C$4:$N$103,7,FALSE)))</f>
        <v>#N/A</v>
      </c>
      <c r="E73" s="9" t="e">
        <f>IF(VLOOKUP(A73,Регистрация!$C$4:$N$103,11,FALSE)=0," ",VLOOKUP(A73,Регистрация!$C$4:$N$103,11,FALSE))</f>
        <v>#N/A</v>
      </c>
      <c r="F73" s="8" t="e">
        <f>IF(VLOOKUP(A73,Регистрация!$C$4:$N$103,8,FALSE)=0," ",VLOOKUP(A73,Регистрация!$C$4:$N$103,8,FALSE))</f>
        <v>#N/A</v>
      </c>
      <c r="G73" s="19"/>
      <c r="H73" s="18"/>
      <c r="I73" s="24">
        <f t="shared" si="12"/>
        <v>0</v>
      </c>
      <c r="J73" s="8"/>
      <c r="K73" s="24">
        <f t="shared" si="13"/>
        <v>0</v>
      </c>
      <c r="L73" s="8"/>
      <c r="M73" s="24">
        <f t="shared" si="14"/>
        <v>0</v>
      </c>
      <c r="N73" s="8"/>
      <c r="O73" s="24">
        <f t="shared" si="15"/>
        <v>0</v>
      </c>
      <c r="P73" s="8"/>
      <c r="Q73" s="22">
        <f t="shared" si="16"/>
        <v>0</v>
      </c>
      <c r="R73" s="18"/>
      <c r="S73" s="24">
        <f t="shared" si="17"/>
        <v>0</v>
      </c>
      <c r="T73" s="8"/>
      <c r="U73" s="24">
        <f t="shared" si="18"/>
        <v>0</v>
      </c>
      <c r="V73" s="8"/>
      <c r="W73" s="24">
        <f t="shared" si="19"/>
        <v>0</v>
      </c>
      <c r="X73" s="8"/>
      <c r="Y73" s="24">
        <f t="shared" si="20"/>
        <v>0</v>
      </c>
      <c r="Z73" s="8"/>
      <c r="AA73" s="22">
        <f t="shared" si="21"/>
        <v>0</v>
      </c>
      <c r="AB73" s="20">
        <f t="shared" si="22"/>
        <v>0</v>
      </c>
      <c r="AC73" s="16"/>
      <c r="AD73">
        <f t="shared" si="23"/>
        <v>0</v>
      </c>
    </row>
    <row r="74" spans="1:30" ht="15" customHeight="1">
      <c r="A74" s="13">
        <v>65</v>
      </c>
      <c r="B74" s="9" t="e">
        <f>IF(VLOOKUP(A74,Регистрация!$C$4:$N$103,2,FALSE)=0," ",VLOOKUP(A74,Регистрация!$C$4:$N$103,2,FALSE))</f>
        <v>#N/A</v>
      </c>
      <c r="C74" s="9" t="e">
        <f>IF(VLOOKUP(A74,Регистрация!$C$4:$N$103,3,FALSE)=0," ",VLOOKUP(A74,Регистрация!$C$4:$N$103,3,FALSE))</f>
        <v>#N/A</v>
      </c>
      <c r="D74" s="8" t="e">
        <f>IF(B74=" "," ",IF(VLOOKUP(A74,Регистрация!$C$4:$N$103,7,FALSE)=0,"б/р",VLOOKUP(A74,Регистрация!$C$4:$N$103,7,FALSE)))</f>
        <v>#N/A</v>
      </c>
      <c r="E74" s="9" t="e">
        <f>IF(VLOOKUP(A74,Регистрация!$C$4:$N$103,11,FALSE)=0," ",VLOOKUP(A74,Регистрация!$C$4:$N$103,11,FALSE))</f>
        <v>#N/A</v>
      </c>
      <c r="F74" s="8" t="e">
        <f>IF(VLOOKUP(A74,Регистрация!$C$4:$N$103,8,FALSE)=0," ",VLOOKUP(A74,Регистрация!$C$4:$N$103,8,FALSE))</f>
        <v>#N/A</v>
      </c>
      <c r="G74" s="19"/>
      <c r="H74" s="18"/>
      <c r="I74" s="24">
        <f t="shared" si="12"/>
        <v>0</v>
      </c>
      <c r="J74" s="8"/>
      <c r="K74" s="24">
        <f t="shared" si="13"/>
        <v>0</v>
      </c>
      <c r="L74" s="8"/>
      <c r="M74" s="24">
        <f t="shared" si="14"/>
        <v>0</v>
      </c>
      <c r="N74" s="8"/>
      <c r="O74" s="24">
        <f t="shared" si="15"/>
        <v>0</v>
      </c>
      <c r="P74" s="8"/>
      <c r="Q74" s="22">
        <f t="shared" si="16"/>
        <v>0</v>
      </c>
      <c r="R74" s="18"/>
      <c r="S74" s="24">
        <f t="shared" si="17"/>
        <v>0</v>
      </c>
      <c r="T74" s="8"/>
      <c r="U74" s="24">
        <f t="shared" si="18"/>
        <v>0</v>
      </c>
      <c r="V74" s="8"/>
      <c r="W74" s="24">
        <f t="shared" si="19"/>
        <v>0</v>
      </c>
      <c r="X74" s="8"/>
      <c r="Y74" s="24">
        <f t="shared" si="20"/>
        <v>0</v>
      </c>
      <c r="Z74" s="8"/>
      <c r="AA74" s="22">
        <f t="shared" si="21"/>
        <v>0</v>
      </c>
      <c r="AB74" s="20">
        <f t="shared" si="22"/>
        <v>0</v>
      </c>
      <c r="AC74" s="16"/>
      <c r="AD74">
        <f t="shared" si="23"/>
        <v>0</v>
      </c>
    </row>
    <row r="75" spans="1:30" ht="15" customHeight="1">
      <c r="A75" s="13">
        <v>66</v>
      </c>
      <c r="B75" s="9" t="e">
        <f>IF(VLOOKUP(A75,Регистрация!$C$4:$N$103,2,FALSE)=0," ",VLOOKUP(A75,Регистрация!$C$4:$N$103,2,FALSE))</f>
        <v>#N/A</v>
      </c>
      <c r="C75" s="9" t="e">
        <f>IF(VLOOKUP(A75,Регистрация!$C$4:$N$103,3,FALSE)=0," ",VLOOKUP(A75,Регистрация!$C$4:$N$103,3,FALSE))</f>
        <v>#N/A</v>
      </c>
      <c r="D75" s="8" t="e">
        <f>IF(B75=" "," ",IF(VLOOKUP(A75,Регистрация!$C$4:$N$103,7,FALSE)=0,"б/р",VLOOKUP(A75,Регистрация!$C$4:$N$103,7,FALSE)))</f>
        <v>#N/A</v>
      </c>
      <c r="E75" s="9" t="e">
        <f>IF(VLOOKUP(A75,Регистрация!$C$4:$N$103,11,FALSE)=0," ",VLOOKUP(A75,Регистрация!$C$4:$N$103,11,FALSE))</f>
        <v>#N/A</v>
      </c>
      <c r="F75" s="8" t="e">
        <f>IF(VLOOKUP(A75,Регистрация!$C$4:$N$103,8,FALSE)=0," ",VLOOKUP(A75,Регистрация!$C$4:$N$103,8,FALSE))</f>
        <v>#N/A</v>
      </c>
      <c r="G75" s="19"/>
      <c r="H75" s="18"/>
      <c r="I75" s="24">
        <f aca="true" t="shared" si="24" ref="I75:I109">SUM(H75*0.5)</f>
        <v>0</v>
      </c>
      <c r="J75" s="8"/>
      <c r="K75" s="24">
        <f aca="true" t="shared" si="25" ref="K75:K109">SUM(J75*0.5)</f>
        <v>0</v>
      </c>
      <c r="L75" s="8"/>
      <c r="M75" s="24">
        <f aca="true" t="shared" si="26" ref="M75:M109">SUM(L75*0.5)</f>
        <v>0</v>
      </c>
      <c r="N75" s="8"/>
      <c r="O75" s="24">
        <f aca="true" t="shared" si="27" ref="O75:O109">SUM(N75*0.5)</f>
        <v>0</v>
      </c>
      <c r="P75" s="8"/>
      <c r="Q75" s="22">
        <f aca="true" t="shared" si="28" ref="Q75:Q109">SUM(P75*0.5)</f>
        <v>0</v>
      </c>
      <c r="R75" s="18"/>
      <c r="S75" s="24">
        <f aca="true" t="shared" si="29" ref="S75:S109">IF(R75=0,0,SUM(40+SUM(0.2-R75)*20))</f>
        <v>0</v>
      </c>
      <c r="T75" s="8"/>
      <c r="U75" s="24">
        <f aca="true" t="shared" si="30" ref="U75:U109">IF(T75=0,0,SUM(40+SUM(0.2-T75)*20))</f>
        <v>0</v>
      </c>
      <c r="V75" s="8"/>
      <c r="W75" s="24">
        <f aca="true" t="shared" si="31" ref="W75:W109">IF(V75=0,0,SUM(40+SUM(0.2-V75)*20))</f>
        <v>0</v>
      </c>
      <c r="X75" s="8"/>
      <c r="Y75" s="24">
        <f aca="true" t="shared" si="32" ref="Y75:Y109">IF(X75=0,0,SUM(40+SUM(0.2-X75)*20))</f>
        <v>0</v>
      </c>
      <c r="Z75" s="8"/>
      <c r="AA75" s="22">
        <f aca="true" t="shared" si="33" ref="AA75:AA109">IF(Z75=0,0,SUM(40+SUM(0.2-Z75)*20))</f>
        <v>0</v>
      </c>
      <c r="AB75" s="20">
        <f aca="true" t="shared" si="34" ref="AB75:AB109">SUM(I75+K75+M75+O75+Q75+S75+U75+W75+Y75+AA75)</f>
        <v>0</v>
      </c>
      <c r="AC75" s="16"/>
      <c r="AD75">
        <f aca="true" t="shared" si="35" ref="AD75:AD109">SUM(S75+U75+W75+Y75+AA75)</f>
        <v>0</v>
      </c>
    </row>
    <row r="76" spans="1:30" ht="15" customHeight="1">
      <c r="A76" s="13">
        <v>67</v>
      </c>
      <c r="B76" s="9" t="e">
        <f>IF(VLOOKUP(A76,Регистрация!$C$4:$N$103,2,FALSE)=0," ",VLOOKUP(A76,Регистрация!$C$4:$N$103,2,FALSE))</f>
        <v>#N/A</v>
      </c>
      <c r="C76" s="9" t="e">
        <f>IF(VLOOKUP(A76,Регистрация!$C$4:$N$103,3,FALSE)=0," ",VLOOKUP(A76,Регистрация!$C$4:$N$103,3,FALSE))</f>
        <v>#N/A</v>
      </c>
      <c r="D76" s="8" t="e">
        <f>IF(B76=" "," ",IF(VLOOKUP(A76,Регистрация!$C$4:$N$103,7,FALSE)=0,"б/р",VLOOKUP(A76,Регистрация!$C$4:$N$103,7,FALSE)))</f>
        <v>#N/A</v>
      </c>
      <c r="E76" s="9" t="e">
        <f>IF(VLOOKUP(A76,Регистрация!$C$4:$N$103,11,FALSE)=0," ",VLOOKUP(A76,Регистрация!$C$4:$N$103,11,FALSE))</f>
        <v>#N/A</v>
      </c>
      <c r="F76" s="8" t="e">
        <f>IF(VLOOKUP(A76,Регистрация!$C$4:$N$103,8,FALSE)=0," ",VLOOKUP(A76,Регистрация!$C$4:$N$103,8,FALSE))</f>
        <v>#N/A</v>
      </c>
      <c r="G76" s="19"/>
      <c r="H76" s="18"/>
      <c r="I76" s="24">
        <f t="shared" si="24"/>
        <v>0</v>
      </c>
      <c r="J76" s="8"/>
      <c r="K76" s="24">
        <f t="shared" si="25"/>
        <v>0</v>
      </c>
      <c r="L76" s="8"/>
      <c r="M76" s="24">
        <f t="shared" si="26"/>
        <v>0</v>
      </c>
      <c r="N76" s="8"/>
      <c r="O76" s="24">
        <f t="shared" si="27"/>
        <v>0</v>
      </c>
      <c r="P76" s="8"/>
      <c r="Q76" s="22">
        <f t="shared" si="28"/>
        <v>0</v>
      </c>
      <c r="R76" s="18"/>
      <c r="S76" s="24">
        <f t="shared" si="29"/>
        <v>0</v>
      </c>
      <c r="T76" s="8"/>
      <c r="U76" s="24">
        <f t="shared" si="30"/>
        <v>0</v>
      </c>
      <c r="V76" s="8"/>
      <c r="W76" s="24">
        <f t="shared" si="31"/>
        <v>0</v>
      </c>
      <c r="X76" s="8"/>
      <c r="Y76" s="24">
        <f t="shared" si="32"/>
        <v>0</v>
      </c>
      <c r="Z76" s="8"/>
      <c r="AA76" s="22">
        <f t="shared" si="33"/>
        <v>0</v>
      </c>
      <c r="AB76" s="20">
        <f t="shared" si="34"/>
        <v>0</v>
      </c>
      <c r="AC76" s="16"/>
      <c r="AD76">
        <f t="shared" si="35"/>
        <v>0</v>
      </c>
    </row>
    <row r="77" spans="1:30" ht="15" customHeight="1">
      <c r="A77" s="13">
        <v>68</v>
      </c>
      <c r="B77" s="9" t="e">
        <f>IF(VLOOKUP(A77,Регистрация!$C$4:$N$103,2,FALSE)=0," ",VLOOKUP(A77,Регистрация!$C$4:$N$103,2,FALSE))</f>
        <v>#N/A</v>
      </c>
      <c r="C77" s="9" t="e">
        <f>IF(VLOOKUP(A77,Регистрация!$C$4:$N$103,3,FALSE)=0," ",VLOOKUP(A77,Регистрация!$C$4:$N$103,3,FALSE))</f>
        <v>#N/A</v>
      </c>
      <c r="D77" s="8" t="e">
        <f>IF(B77=" "," ",IF(VLOOKUP(A77,Регистрация!$C$4:$N$103,7,FALSE)=0,"б/р",VLOOKUP(A77,Регистрация!$C$4:$N$103,7,FALSE)))</f>
        <v>#N/A</v>
      </c>
      <c r="E77" s="9" t="e">
        <f>IF(VLOOKUP(A77,Регистрация!$C$4:$N$103,11,FALSE)=0," ",VLOOKUP(A77,Регистрация!$C$4:$N$103,11,FALSE))</f>
        <v>#N/A</v>
      </c>
      <c r="F77" s="8" t="e">
        <f>IF(VLOOKUP(A77,Регистрация!$C$4:$N$103,8,FALSE)=0," ",VLOOKUP(A77,Регистрация!$C$4:$N$103,8,FALSE))</f>
        <v>#N/A</v>
      </c>
      <c r="G77" s="19"/>
      <c r="H77" s="18"/>
      <c r="I77" s="24">
        <f t="shared" si="24"/>
        <v>0</v>
      </c>
      <c r="J77" s="8"/>
      <c r="K77" s="24">
        <f t="shared" si="25"/>
        <v>0</v>
      </c>
      <c r="L77" s="8"/>
      <c r="M77" s="24">
        <f t="shared" si="26"/>
        <v>0</v>
      </c>
      <c r="N77" s="8"/>
      <c r="O77" s="24">
        <f t="shared" si="27"/>
        <v>0</v>
      </c>
      <c r="P77" s="8"/>
      <c r="Q77" s="22">
        <f t="shared" si="28"/>
        <v>0</v>
      </c>
      <c r="R77" s="18"/>
      <c r="S77" s="24">
        <f t="shared" si="29"/>
        <v>0</v>
      </c>
      <c r="T77" s="8"/>
      <c r="U77" s="24">
        <f t="shared" si="30"/>
        <v>0</v>
      </c>
      <c r="V77" s="8"/>
      <c r="W77" s="24">
        <f t="shared" si="31"/>
        <v>0</v>
      </c>
      <c r="X77" s="8"/>
      <c r="Y77" s="24">
        <f t="shared" si="32"/>
        <v>0</v>
      </c>
      <c r="Z77" s="8"/>
      <c r="AA77" s="22">
        <f t="shared" si="33"/>
        <v>0</v>
      </c>
      <c r="AB77" s="20">
        <f t="shared" si="34"/>
        <v>0</v>
      </c>
      <c r="AC77" s="16"/>
      <c r="AD77">
        <f t="shared" si="35"/>
        <v>0</v>
      </c>
    </row>
    <row r="78" spans="1:30" ht="15" customHeight="1">
      <c r="A78" s="13">
        <v>69</v>
      </c>
      <c r="B78" s="9" t="e">
        <f>IF(VLOOKUP(A78,Регистрация!$C$4:$N$103,2,FALSE)=0," ",VLOOKUP(A78,Регистрация!$C$4:$N$103,2,FALSE))</f>
        <v>#N/A</v>
      </c>
      <c r="C78" s="9" t="e">
        <f>IF(VLOOKUP(A78,Регистрация!$C$4:$N$103,3,FALSE)=0," ",VLOOKUP(A78,Регистрация!$C$4:$N$103,3,FALSE))</f>
        <v>#N/A</v>
      </c>
      <c r="D78" s="8" t="e">
        <f>IF(B78=" "," ",IF(VLOOKUP(A78,Регистрация!$C$4:$N$103,7,FALSE)=0,"б/р",VLOOKUP(A78,Регистрация!$C$4:$N$103,7,FALSE)))</f>
        <v>#N/A</v>
      </c>
      <c r="E78" s="9" t="e">
        <f>IF(VLOOKUP(A78,Регистрация!$C$4:$N$103,11,FALSE)=0," ",VLOOKUP(A78,Регистрация!$C$4:$N$103,11,FALSE))</f>
        <v>#N/A</v>
      </c>
      <c r="F78" s="8" t="e">
        <f>IF(VLOOKUP(A78,Регистрация!$C$4:$N$103,8,FALSE)=0," ",VLOOKUP(A78,Регистрация!$C$4:$N$103,8,FALSE))</f>
        <v>#N/A</v>
      </c>
      <c r="G78" s="19"/>
      <c r="H78" s="18"/>
      <c r="I78" s="24">
        <f t="shared" si="24"/>
        <v>0</v>
      </c>
      <c r="J78" s="8"/>
      <c r="K78" s="24">
        <f t="shared" si="25"/>
        <v>0</v>
      </c>
      <c r="L78" s="8"/>
      <c r="M78" s="24">
        <f t="shared" si="26"/>
        <v>0</v>
      </c>
      <c r="N78" s="8"/>
      <c r="O78" s="24">
        <f t="shared" si="27"/>
        <v>0</v>
      </c>
      <c r="P78" s="8"/>
      <c r="Q78" s="22">
        <f t="shared" si="28"/>
        <v>0</v>
      </c>
      <c r="R78" s="18"/>
      <c r="S78" s="24">
        <f t="shared" si="29"/>
        <v>0</v>
      </c>
      <c r="T78" s="8"/>
      <c r="U78" s="24">
        <f t="shared" si="30"/>
        <v>0</v>
      </c>
      <c r="V78" s="8"/>
      <c r="W78" s="24">
        <f t="shared" si="31"/>
        <v>0</v>
      </c>
      <c r="X78" s="8"/>
      <c r="Y78" s="24">
        <f t="shared" si="32"/>
        <v>0</v>
      </c>
      <c r="Z78" s="8"/>
      <c r="AA78" s="22">
        <f t="shared" si="33"/>
        <v>0</v>
      </c>
      <c r="AB78" s="20">
        <f t="shared" si="34"/>
        <v>0</v>
      </c>
      <c r="AC78" s="16"/>
      <c r="AD78">
        <f t="shared" si="35"/>
        <v>0</v>
      </c>
    </row>
    <row r="79" spans="1:30" ht="15" customHeight="1">
      <c r="A79" s="13">
        <v>70</v>
      </c>
      <c r="B79" s="9" t="e">
        <f>IF(VLOOKUP(A79,Регистрация!$C$4:$N$103,2,FALSE)=0," ",VLOOKUP(A79,Регистрация!$C$4:$N$103,2,FALSE))</f>
        <v>#N/A</v>
      </c>
      <c r="C79" s="9" t="e">
        <f>IF(VLOOKUP(A79,Регистрация!$C$4:$N$103,3,FALSE)=0," ",VLOOKUP(A79,Регистрация!$C$4:$N$103,3,FALSE))</f>
        <v>#N/A</v>
      </c>
      <c r="D79" s="8" t="e">
        <f>IF(B79=" "," ",IF(VLOOKUP(A79,Регистрация!$C$4:$N$103,7,FALSE)=0,"б/р",VLOOKUP(A79,Регистрация!$C$4:$N$103,7,FALSE)))</f>
        <v>#N/A</v>
      </c>
      <c r="E79" s="9" t="e">
        <f>IF(VLOOKUP(A79,Регистрация!$C$4:$N$103,11,FALSE)=0," ",VLOOKUP(A79,Регистрация!$C$4:$N$103,11,FALSE))</f>
        <v>#N/A</v>
      </c>
      <c r="F79" s="8" t="e">
        <f>IF(VLOOKUP(A79,Регистрация!$C$4:$N$103,8,FALSE)=0," ",VLOOKUP(A79,Регистрация!$C$4:$N$103,8,FALSE))</f>
        <v>#N/A</v>
      </c>
      <c r="G79" s="19"/>
      <c r="H79" s="18"/>
      <c r="I79" s="24">
        <f t="shared" si="24"/>
        <v>0</v>
      </c>
      <c r="J79" s="8"/>
      <c r="K79" s="24">
        <f t="shared" si="25"/>
        <v>0</v>
      </c>
      <c r="L79" s="8"/>
      <c r="M79" s="24">
        <f t="shared" si="26"/>
        <v>0</v>
      </c>
      <c r="N79" s="8"/>
      <c r="O79" s="24">
        <f t="shared" si="27"/>
        <v>0</v>
      </c>
      <c r="P79" s="8"/>
      <c r="Q79" s="22">
        <f t="shared" si="28"/>
        <v>0</v>
      </c>
      <c r="R79" s="18"/>
      <c r="S79" s="24">
        <f t="shared" si="29"/>
        <v>0</v>
      </c>
      <c r="T79" s="8"/>
      <c r="U79" s="24">
        <f t="shared" si="30"/>
        <v>0</v>
      </c>
      <c r="V79" s="8"/>
      <c r="W79" s="24">
        <f t="shared" si="31"/>
        <v>0</v>
      </c>
      <c r="X79" s="8"/>
      <c r="Y79" s="24">
        <f t="shared" si="32"/>
        <v>0</v>
      </c>
      <c r="Z79" s="8"/>
      <c r="AA79" s="22">
        <f t="shared" si="33"/>
        <v>0</v>
      </c>
      <c r="AB79" s="20">
        <f t="shared" si="34"/>
        <v>0</v>
      </c>
      <c r="AC79" s="16"/>
      <c r="AD79">
        <f t="shared" si="35"/>
        <v>0</v>
      </c>
    </row>
    <row r="80" spans="1:30" ht="15" customHeight="1">
      <c r="A80" s="13">
        <v>71</v>
      </c>
      <c r="B80" s="9" t="e">
        <f>IF(VLOOKUP(A80,Регистрация!$C$4:$N$103,2,FALSE)=0," ",VLOOKUP(A80,Регистрация!$C$4:$N$103,2,FALSE))</f>
        <v>#N/A</v>
      </c>
      <c r="C80" s="9" t="e">
        <f>IF(VLOOKUP(A80,Регистрация!$C$4:$N$103,3,FALSE)=0," ",VLOOKUP(A80,Регистрация!$C$4:$N$103,3,FALSE))</f>
        <v>#N/A</v>
      </c>
      <c r="D80" s="8" t="e">
        <f>IF(B80=" "," ",IF(VLOOKUP(A80,Регистрация!$C$4:$N$103,7,FALSE)=0,"б/р",VLOOKUP(A80,Регистрация!$C$4:$N$103,7,FALSE)))</f>
        <v>#N/A</v>
      </c>
      <c r="E80" s="9" t="e">
        <f>IF(VLOOKUP(A80,Регистрация!$C$4:$N$103,11,FALSE)=0," ",VLOOKUP(A80,Регистрация!$C$4:$N$103,11,FALSE))</f>
        <v>#N/A</v>
      </c>
      <c r="F80" s="8" t="e">
        <f>IF(VLOOKUP(A80,Регистрация!$C$4:$N$103,8,FALSE)=0," ",VLOOKUP(A80,Регистрация!$C$4:$N$103,8,FALSE))</f>
        <v>#N/A</v>
      </c>
      <c r="G80" s="19"/>
      <c r="H80" s="18"/>
      <c r="I80" s="24">
        <f t="shared" si="24"/>
        <v>0</v>
      </c>
      <c r="J80" s="8"/>
      <c r="K80" s="24">
        <f t="shared" si="25"/>
        <v>0</v>
      </c>
      <c r="L80" s="8"/>
      <c r="M80" s="24">
        <f t="shared" si="26"/>
        <v>0</v>
      </c>
      <c r="N80" s="8"/>
      <c r="O80" s="24">
        <f t="shared" si="27"/>
        <v>0</v>
      </c>
      <c r="P80" s="8"/>
      <c r="Q80" s="22">
        <f t="shared" si="28"/>
        <v>0</v>
      </c>
      <c r="R80" s="18"/>
      <c r="S80" s="24">
        <f t="shared" si="29"/>
        <v>0</v>
      </c>
      <c r="T80" s="8"/>
      <c r="U80" s="24">
        <f t="shared" si="30"/>
        <v>0</v>
      </c>
      <c r="V80" s="8"/>
      <c r="W80" s="24">
        <f t="shared" si="31"/>
        <v>0</v>
      </c>
      <c r="X80" s="8"/>
      <c r="Y80" s="24">
        <f t="shared" si="32"/>
        <v>0</v>
      </c>
      <c r="Z80" s="8"/>
      <c r="AA80" s="22">
        <f t="shared" si="33"/>
        <v>0</v>
      </c>
      <c r="AB80" s="20">
        <f t="shared" si="34"/>
        <v>0</v>
      </c>
      <c r="AC80" s="16"/>
      <c r="AD80">
        <f t="shared" si="35"/>
        <v>0</v>
      </c>
    </row>
    <row r="81" spans="1:30" ht="15" customHeight="1">
      <c r="A81" s="13">
        <v>72</v>
      </c>
      <c r="B81" s="9" t="e">
        <f>IF(VLOOKUP(A81,Регистрация!$C$4:$N$103,2,FALSE)=0," ",VLOOKUP(A81,Регистрация!$C$4:$N$103,2,FALSE))</f>
        <v>#N/A</v>
      </c>
      <c r="C81" s="9" t="e">
        <f>IF(VLOOKUP(A81,Регистрация!$C$4:$N$103,3,FALSE)=0," ",VLOOKUP(A81,Регистрация!$C$4:$N$103,3,FALSE))</f>
        <v>#N/A</v>
      </c>
      <c r="D81" s="8" t="e">
        <f>IF(B81=" "," ",IF(VLOOKUP(A81,Регистрация!$C$4:$N$103,7,FALSE)=0,"б/р",VLOOKUP(A81,Регистрация!$C$4:$N$103,7,FALSE)))</f>
        <v>#N/A</v>
      </c>
      <c r="E81" s="9" t="e">
        <f>IF(VLOOKUP(A81,Регистрация!$C$4:$N$103,11,FALSE)=0," ",VLOOKUP(A81,Регистрация!$C$4:$N$103,11,FALSE))</f>
        <v>#N/A</v>
      </c>
      <c r="F81" s="8" t="e">
        <f>IF(VLOOKUP(A81,Регистрация!$C$4:$N$103,8,FALSE)=0," ",VLOOKUP(A81,Регистрация!$C$4:$N$103,8,FALSE))</f>
        <v>#N/A</v>
      </c>
      <c r="G81" s="19"/>
      <c r="H81" s="18"/>
      <c r="I81" s="24">
        <f t="shared" si="24"/>
        <v>0</v>
      </c>
      <c r="J81" s="8"/>
      <c r="K81" s="24">
        <f t="shared" si="25"/>
        <v>0</v>
      </c>
      <c r="L81" s="8"/>
      <c r="M81" s="24">
        <f t="shared" si="26"/>
        <v>0</v>
      </c>
      <c r="N81" s="8"/>
      <c r="O81" s="24">
        <f t="shared" si="27"/>
        <v>0</v>
      </c>
      <c r="P81" s="8"/>
      <c r="Q81" s="22">
        <f t="shared" si="28"/>
        <v>0</v>
      </c>
      <c r="R81" s="18"/>
      <c r="S81" s="24">
        <f t="shared" si="29"/>
        <v>0</v>
      </c>
      <c r="T81" s="8"/>
      <c r="U81" s="24">
        <f t="shared" si="30"/>
        <v>0</v>
      </c>
      <c r="V81" s="8"/>
      <c r="W81" s="24">
        <f t="shared" si="31"/>
        <v>0</v>
      </c>
      <c r="X81" s="8"/>
      <c r="Y81" s="24">
        <f t="shared" si="32"/>
        <v>0</v>
      </c>
      <c r="Z81" s="8"/>
      <c r="AA81" s="22">
        <f t="shared" si="33"/>
        <v>0</v>
      </c>
      <c r="AB81" s="20">
        <f t="shared" si="34"/>
        <v>0</v>
      </c>
      <c r="AC81" s="16"/>
      <c r="AD81">
        <f t="shared" si="35"/>
        <v>0</v>
      </c>
    </row>
    <row r="82" spans="1:30" ht="15" customHeight="1">
      <c r="A82" s="13">
        <v>73</v>
      </c>
      <c r="B82" s="9" t="e">
        <f>IF(VLOOKUP(A82,Регистрация!$C$4:$N$103,2,FALSE)=0," ",VLOOKUP(A82,Регистрация!$C$4:$N$103,2,FALSE))</f>
        <v>#N/A</v>
      </c>
      <c r="C82" s="9" t="e">
        <f>IF(VLOOKUP(A82,Регистрация!$C$4:$N$103,3,FALSE)=0," ",VLOOKUP(A82,Регистрация!$C$4:$N$103,3,FALSE))</f>
        <v>#N/A</v>
      </c>
      <c r="D82" s="8" t="e">
        <f>IF(B82=" "," ",IF(VLOOKUP(A82,Регистрация!$C$4:$N$103,7,FALSE)=0,"б/р",VLOOKUP(A82,Регистрация!$C$4:$N$103,7,FALSE)))</f>
        <v>#N/A</v>
      </c>
      <c r="E82" s="9" t="e">
        <f>IF(VLOOKUP(A82,Регистрация!$C$4:$N$103,11,FALSE)=0," ",VLOOKUP(A82,Регистрация!$C$4:$N$103,11,FALSE))</f>
        <v>#N/A</v>
      </c>
      <c r="F82" s="8" t="e">
        <f>IF(VLOOKUP(A82,Регистрация!$C$4:$N$103,8,FALSE)=0," ",VLOOKUP(A82,Регистрация!$C$4:$N$103,8,FALSE))</f>
        <v>#N/A</v>
      </c>
      <c r="G82" s="19"/>
      <c r="H82" s="18"/>
      <c r="I82" s="24">
        <f t="shared" si="24"/>
        <v>0</v>
      </c>
      <c r="J82" s="8"/>
      <c r="K82" s="24">
        <f t="shared" si="25"/>
        <v>0</v>
      </c>
      <c r="L82" s="8"/>
      <c r="M82" s="24">
        <f t="shared" si="26"/>
        <v>0</v>
      </c>
      <c r="N82" s="8"/>
      <c r="O82" s="24">
        <f t="shared" si="27"/>
        <v>0</v>
      </c>
      <c r="P82" s="8"/>
      <c r="Q82" s="22">
        <f t="shared" si="28"/>
        <v>0</v>
      </c>
      <c r="R82" s="18"/>
      <c r="S82" s="24">
        <f t="shared" si="29"/>
        <v>0</v>
      </c>
      <c r="T82" s="8"/>
      <c r="U82" s="24">
        <f t="shared" si="30"/>
        <v>0</v>
      </c>
      <c r="V82" s="8"/>
      <c r="W82" s="24">
        <f t="shared" si="31"/>
        <v>0</v>
      </c>
      <c r="X82" s="8"/>
      <c r="Y82" s="24">
        <f t="shared" si="32"/>
        <v>0</v>
      </c>
      <c r="Z82" s="8"/>
      <c r="AA82" s="22">
        <f t="shared" si="33"/>
        <v>0</v>
      </c>
      <c r="AB82" s="20">
        <f t="shared" si="34"/>
        <v>0</v>
      </c>
      <c r="AC82" s="16"/>
      <c r="AD82">
        <f t="shared" si="35"/>
        <v>0</v>
      </c>
    </row>
    <row r="83" spans="1:30" ht="15" customHeight="1">
      <c r="A83" s="13">
        <v>74</v>
      </c>
      <c r="B83" s="9" t="e">
        <f>IF(VLOOKUP(A83,Регистрация!$C$4:$N$103,2,FALSE)=0," ",VLOOKUP(A83,Регистрация!$C$4:$N$103,2,FALSE))</f>
        <v>#N/A</v>
      </c>
      <c r="C83" s="9" t="e">
        <f>IF(VLOOKUP(A83,Регистрация!$C$4:$N$103,3,FALSE)=0," ",VLOOKUP(A83,Регистрация!$C$4:$N$103,3,FALSE))</f>
        <v>#N/A</v>
      </c>
      <c r="D83" s="8" t="e">
        <f>IF(B83=" "," ",IF(VLOOKUP(A83,Регистрация!$C$4:$N$103,7,FALSE)=0,"б/р",VLOOKUP(A83,Регистрация!$C$4:$N$103,7,FALSE)))</f>
        <v>#N/A</v>
      </c>
      <c r="E83" s="9" t="e">
        <f>IF(VLOOKUP(A83,Регистрация!$C$4:$N$103,11,FALSE)=0," ",VLOOKUP(A83,Регистрация!$C$4:$N$103,11,FALSE))</f>
        <v>#N/A</v>
      </c>
      <c r="F83" s="8" t="e">
        <f>IF(VLOOKUP(A83,Регистрация!$C$4:$N$103,8,FALSE)=0," ",VLOOKUP(A83,Регистрация!$C$4:$N$103,8,FALSE))</f>
        <v>#N/A</v>
      </c>
      <c r="G83" s="19"/>
      <c r="H83" s="18"/>
      <c r="I83" s="24">
        <f t="shared" si="24"/>
        <v>0</v>
      </c>
      <c r="J83" s="8"/>
      <c r="K83" s="24">
        <f t="shared" si="25"/>
        <v>0</v>
      </c>
      <c r="L83" s="8"/>
      <c r="M83" s="24">
        <f t="shared" si="26"/>
        <v>0</v>
      </c>
      <c r="N83" s="8"/>
      <c r="O83" s="24">
        <f t="shared" si="27"/>
        <v>0</v>
      </c>
      <c r="P83" s="8"/>
      <c r="Q83" s="22">
        <f t="shared" si="28"/>
        <v>0</v>
      </c>
      <c r="R83" s="18"/>
      <c r="S83" s="24">
        <f t="shared" si="29"/>
        <v>0</v>
      </c>
      <c r="T83" s="8"/>
      <c r="U83" s="24">
        <f t="shared" si="30"/>
        <v>0</v>
      </c>
      <c r="V83" s="8"/>
      <c r="W83" s="24">
        <f t="shared" si="31"/>
        <v>0</v>
      </c>
      <c r="X83" s="8"/>
      <c r="Y83" s="24">
        <f t="shared" si="32"/>
        <v>0</v>
      </c>
      <c r="Z83" s="8"/>
      <c r="AA83" s="22">
        <f t="shared" si="33"/>
        <v>0</v>
      </c>
      <c r="AB83" s="20">
        <f t="shared" si="34"/>
        <v>0</v>
      </c>
      <c r="AC83" s="16"/>
      <c r="AD83">
        <f t="shared" si="35"/>
        <v>0</v>
      </c>
    </row>
    <row r="84" spans="1:30" ht="15" customHeight="1">
      <c r="A84" s="13">
        <v>75</v>
      </c>
      <c r="B84" s="9" t="e">
        <f>IF(VLOOKUP(A84,Регистрация!$C$4:$N$103,2,FALSE)=0," ",VLOOKUP(A84,Регистрация!$C$4:$N$103,2,FALSE))</f>
        <v>#N/A</v>
      </c>
      <c r="C84" s="9" t="e">
        <f>IF(VLOOKUP(A84,Регистрация!$C$4:$N$103,3,FALSE)=0," ",VLOOKUP(A84,Регистрация!$C$4:$N$103,3,FALSE))</f>
        <v>#N/A</v>
      </c>
      <c r="D84" s="8" t="e">
        <f>IF(B84=" "," ",IF(VLOOKUP(A84,Регистрация!$C$4:$N$103,7,FALSE)=0,"б/р",VLOOKUP(A84,Регистрация!$C$4:$N$103,7,FALSE)))</f>
        <v>#N/A</v>
      </c>
      <c r="E84" s="9" t="e">
        <f>IF(VLOOKUP(A84,Регистрация!$C$4:$N$103,11,FALSE)=0," ",VLOOKUP(A84,Регистрация!$C$4:$N$103,11,FALSE))</f>
        <v>#N/A</v>
      </c>
      <c r="F84" s="8" t="e">
        <f>IF(VLOOKUP(A84,Регистрация!$C$4:$N$103,8,FALSE)=0," ",VLOOKUP(A84,Регистрация!$C$4:$N$103,8,FALSE))</f>
        <v>#N/A</v>
      </c>
      <c r="G84" s="19"/>
      <c r="H84" s="18"/>
      <c r="I84" s="24">
        <f t="shared" si="24"/>
        <v>0</v>
      </c>
      <c r="J84" s="8"/>
      <c r="K84" s="24">
        <f t="shared" si="25"/>
        <v>0</v>
      </c>
      <c r="L84" s="8"/>
      <c r="M84" s="24">
        <f t="shared" si="26"/>
        <v>0</v>
      </c>
      <c r="N84" s="8"/>
      <c r="O84" s="24">
        <f t="shared" si="27"/>
        <v>0</v>
      </c>
      <c r="P84" s="8"/>
      <c r="Q84" s="22">
        <f t="shared" si="28"/>
        <v>0</v>
      </c>
      <c r="R84" s="18"/>
      <c r="S84" s="24">
        <f t="shared" si="29"/>
        <v>0</v>
      </c>
      <c r="T84" s="8"/>
      <c r="U84" s="24">
        <f t="shared" si="30"/>
        <v>0</v>
      </c>
      <c r="V84" s="8"/>
      <c r="W84" s="24">
        <f t="shared" si="31"/>
        <v>0</v>
      </c>
      <c r="X84" s="8"/>
      <c r="Y84" s="24">
        <f t="shared" si="32"/>
        <v>0</v>
      </c>
      <c r="Z84" s="8"/>
      <c r="AA84" s="22">
        <f t="shared" si="33"/>
        <v>0</v>
      </c>
      <c r="AB84" s="20">
        <f t="shared" si="34"/>
        <v>0</v>
      </c>
      <c r="AC84" s="16"/>
      <c r="AD84">
        <f t="shared" si="35"/>
        <v>0</v>
      </c>
    </row>
    <row r="85" spans="1:30" ht="15" customHeight="1">
      <c r="A85" s="13">
        <v>76</v>
      </c>
      <c r="B85" s="9" t="e">
        <f>IF(VLOOKUP(A85,Регистрация!$C$4:$N$103,2,FALSE)=0," ",VLOOKUP(A85,Регистрация!$C$4:$N$103,2,FALSE))</f>
        <v>#N/A</v>
      </c>
      <c r="C85" s="9" t="e">
        <f>IF(VLOOKUP(A85,Регистрация!$C$4:$N$103,3,FALSE)=0," ",VLOOKUP(A85,Регистрация!$C$4:$N$103,3,FALSE))</f>
        <v>#N/A</v>
      </c>
      <c r="D85" s="8" t="e">
        <f>IF(B85=" "," ",IF(VLOOKUP(A85,Регистрация!$C$4:$N$103,7,FALSE)=0,"б/р",VLOOKUP(A85,Регистрация!$C$4:$N$103,7,FALSE)))</f>
        <v>#N/A</v>
      </c>
      <c r="E85" s="9" t="e">
        <f>IF(VLOOKUP(A85,Регистрация!$C$4:$N$103,11,FALSE)=0," ",VLOOKUP(A85,Регистрация!$C$4:$N$103,11,FALSE))</f>
        <v>#N/A</v>
      </c>
      <c r="F85" s="8" t="e">
        <f>IF(VLOOKUP(A85,Регистрация!$C$4:$N$103,8,FALSE)=0," ",VLOOKUP(A85,Регистрация!$C$4:$N$103,8,FALSE))</f>
        <v>#N/A</v>
      </c>
      <c r="G85" s="19"/>
      <c r="H85" s="18"/>
      <c r="I85" s="24">
        <f t="shared" si="24"/>
        <v>0</v>
      </c>
      <c r="J85" s="8"/>
      <c r="K85" s="24">
        <f t="shared" si="25"/>
        <v>0</v>
      </c>
      <c r="L85" s="8"/>
      <c r="M85" s="24">
        <f t="shared" si="26"/>
        <v>0</v>
      </c>
      <c r="N85" s="8"/>
      <c r="O85" s="24">
        <f t="shared" si="27"/>
        <v>0</v>
      </c>
      <c r="P85" s="8"/>
      <c r="Q85" s="22">
        <f t="shared" si="28"/>
        <v>0</v>
      </c>
      <c r="R85" s="18"/>
      <c r="S85" s="24">
        <f t="shared" si="29"/>
        <v>0</v>
      </c>
      <c r="T85" s="8"/>
      <c r="U85" s="24">
        <f t="shared" si="30"/>
        <v>0</v>
      </c>
      <c r="V85" s="8"/>
      <c r="W85" s="24">
        <f t="shared" si="31"/>
        <v>0</v>
      </c>
      <c r="X85" s="8"/>
      <c r="Y85" s="24">
        <f t="shared" si="32"/>
        <v>0</v>
      </c>
      <c r="Z85" s="8"/>
      <c r="AA85" s="22">
        <f t="shared" si="33"/>
        <v>0</v>
      </c>
      <c r="AB85" s="20">
        <f t="shared" si="34"/>
        <v>0</v>
      </c>
      <c r="AC85" s="16"/>
      <c r="AD85">
        <f t="shared" si="35"/>
        <v>0</v>
      </c>
    </row>
    <row r="86" spans="1:30" ht="15" customHeight="1">
      <c r="A86" s="13">
        <v>77</v>
      </c>
      <c r="B86" s="9" t="e">
        <f>IF(VLOOKUP(A86,Регистрация!$C$4:$N$103,2,FALSE)=0," ",VLOOKUP(A86,Регистрация!$C$4:$N$103,2,FALSE))</f>
        <v>#N/A</v>
      </c>
      <c r="C86" s="9" t="e">
        <f>IF(VLOOKUP(A86,Регистрация!$C$4:$N$103,3,FALSE)=0," ",VLOOKUP(A86,Регистрация!$C$4:$N$103,3,FALSE))</f>
        <v>#N/A</v>
      </c>
      <c r="D86" s="8" t="e">
        <f>IF(B86=" "," ",IF(VLOOKUP(A86,Регистрация!$C$4:$N$103,7,FALSE)=0,"б/р",VLOOKUP(A86,Регистрация!$C$4:$N$103,7,FALSE)))</f>
        <v>#N/A</v>
      </c>
      <c r="E86" s="9" t="e">
        <f>IF(VLOOKUP(A86,Регистрация!$C$4:$N$103,11,FALSE)=0," ",VLOOKUP(A86,Регистрация!$C$4:$N$103,11,FALSE))</f>
        <v>#N/A</v>
      </c>
      <c r="F86" s="8" t="e">
        <f>IF(VLOOKUP(A86,Регистрация!$C$4:$N$103,8,FALSE)=0," ",VLOOKUP(A86,Регистрация!$C$4:$N$103,8,FALSE))</f>
        <v>#N/A</v>
      </c>
      <c r="G86" s="19"/>
      <c r="H86" s="18"/>
      <c r="I86" s="24">
        <f t="shared" si="24"/>
        <v>0</v>
      </c>
      <c r="J86" s="8"/>
      <c r="K86" s="24">
        <f t="shared" si="25"/>
        <v>0</v>
      </c>
      <c r="L86" s="8"/>
      <c r="M86" s="24">
        <f t="shared" si="26"/>
        <v>0</v>
      </c>
      <c r="N86" s="8"/>
      <c r="O86" s="24">
        <f t="shared" si="27"/>
        <v>0</v>
      </c>
      <c r="P86" s="8"/>
      <c r="Q86" s="22">
        <f t="shared" si="28"/>
        <v>0</v>
      </c>
      <c r="R86" s="18"/>
      <c r="S86" s="24">
        <f t="shared" si="29"/>
        <v>0</v>
      </c>
      <c r="T86" s="8"/>
      <c r="U86" s="24">
        <f t="shared" si="30"/>
        <v>0</v>
      </c>
      <c r="V86" s="8"/>
      <c r="W86" s="24">
        <f t="shared" si="31"/>
        <v>0</v>
      </c>
      <c r="X86" s="8"/>
      <c r="Y86" s="24">
        <f t="shared" si="32"/>
        <v>0</v>
      </c>
      <c r="Z86" s="8"/>
      <c r="AA86" s="22">
        <f t="shared" si="33"/>
        <v>0</v>
      </c>
      <c r="AB86" s="20">
        <f t="shared" si="34"/>
        <v>0</v>
      </c>
      <c r="AC86" s="16"/>
      <c r="AD86">
        <f t="shared" si="35"/>
        <v>0</v>
      </c>
    </row>
    <row r="87" spans="1:30" ht="15" customHeight="1">
      <c r="A87" s="13">
        <v>78</v>
      </c>
      <c r="B87" s="9" t="e">
        <f>IF(VLOOKUP(A87,Регистрация!$C$4:$N$103,2,FALSE)=0," ",VLOOKUP(A87,Регистрация!$C$4:$N$103,2,FALSE))</f>
        <v>#N/A</v>
      </c>
      <c r="C87" s="9" t="e">
        <f>IF(VLOOKUP(A87,Регистрация!$C$4:$N$103,3,FALSE)=0," ",VLOOKUP(A87,Регистрация!$C$4:$N$103,3,FALSE))</f>
        <v>#N/A</v>
      </c>
      <c r="D87" s="8" t="e">
        <f>IF(B87=" "," ",IF(VLOOKUP(A87,Регистрация!$C$4:$N$103,7,FALSE)=0,"б/р",VLOOKUP(A87,Регистрация!$C$4:$N$103,7,FALSE)))</f>
        <v>#N/A</v>
      </c>
      <c r="E87" s="9" t="e">
        <f>IF(VLOOKUP(A87,Регистрация!$C$4:$N$103,11,FALSE)=0," ",VLOOKUP(A87,Регистрация!$C$4:$N$103,11,FALSE))</f>
        <v>#N/A</v>
      </c>
      <c r="F87" s="8" t="e">
        <f>IF(VLOOKUP(A87,Регистрация!$C$4:$N$103,8,FALSE)=0," ",VLOOKUP(A87,Регистрация!$C$4:$N$103,8,FALSE))</f>
        <v>#N/A</v>
      </c>
      <c r="G87" s="19"/>
      <c r="H87" s="18"/>
      <c r="I87" s="24">
        <f t="shared" si="24"/>
        <v>0</v>
      </c>
      <c r="J87" s="8"/>
      <c r="K87" s="24">
        <f t="shared" si="25"/>
        <v>0</v>
      </c>
      <c r="L87" s="8"/>
      <c r="M87" s="24">
        <f t="shared" si="26"/>
        <v>0</v>
      </c>
      <c r="N87" s="8"/>
      <c r="O87" s="24">
        <f t="shared" si="27"/>
        <v>0</v>
      </c>
      <c r="P87" s="8"/>
      <c r="Q87" s="22">
        <f t="shared" si="28"/>
        <v>0</v>
      </c>
      <c r="R87" s="18"/>
      <c r="S87" s="24">
        <f t="shared" si="29"/>
        <v>0</v>
      </c>
      <c r="T87" s="8"/>
      <c r="U87" s="24">
        <f t="shared" si="30"/>
        <v>0</v>
      </c>
      <c r="V87" s="8"/>
      <c r="W87" s="24">
        <f t="shared" si="31"/>
        <v>0</v>
      </c>
      <c r="X87" s="8"/>
      <c r="Y87" s="24">
        <f t="shared" si="32"/>
        <v>0</v>
      </c>
      <c r="Z87" s="8"/>
      <c r="AA87" s="22">
        <f t="shared" si="33"/>
        <v>0</v>
      </c>
      <c r="AB87" s="20">
        <f t="shared" si="34"/>
        <v>0</v>
      </c>
      <c r="AC87" s="16"/>
      <c r="AD87">
        <f t="shared" si="35"/>
        <v>0</v>
      </c>
    </row>
    <row r="88" spans="1:30" ht="15" customHeight="1">
      <c r="A88" s="13">
        <v>79</v>
      </c>
      <c r="B88" s="9" t="e">
        <f>IF(VLOOKUP(A88,Регистрация!$C$4:$N$103,2,FALSE)=0," ",VLOOKUP(A88,Регистрация!$C$4:$N$103,2,FALSE))</f>
        <v>#N/A</v>
      </c>
      <c r="C88" s="9" t="e">
        <f>IF(VLOOKUP(A88,Регистрация!$C$4:$N$103,3,FALSE)=0," ",VLOOKUP(A88,Регистрация!$C$4:$N$103,3,FALSE))</f>
        <v>#N/A</v>
      </c>
      <c r="D88" s="8" t="e">
        <f>IF(B88=" "," ",IF(VLOOKUP(A88,Регистрация!$C$4:$N$103,7,FALSE)=0,"б/р",VLOOKUP(A88,Регистрация!$C$4:$N$103,7,FALSE)))</f>
        <v>#N/A</v>
      </c>
      <c r="E88" s="9" t="e">
        <f>IF(VLOOKUP(A88,Регистрация!$C$4:$N$103,11,FALSE)=0," ",VLOOKUP(A88,Регистрация!$C$4:$N$103,11,FALSE))</f>
        <v>#N/A</v>
      </c>
      <c r="F88" s="8" t="e">
        <f>IF(VLOOKUP(A88,Регистрация!$C$4:$N$103,8,FALSE)=0," ",VLOOKUP(A88,Регистрация!$C$4:$N$103,8,FALSE))</f>
        <v>#N/A</v>
      </c>
      <c r="G88" s="19"/>
      <c r="H88" s="18"/>
      <c r="I88" s="24">
        <f t="shared" si="24"/>
        <v>0</v>
      </c>
      <c r="J88" s="8"/>
      <c r="K88" s="24">
        <f t="shared" si="25"/>
        <v>0</v>
      </c>
      <c r="L88" s="8"/>
      <c r="M88" s="24">
        <f t="shared" si="26"/>
        <v>0</v>
      </c>
      <c r="N88" s="8"/>
      <c r="O88" s="24">
        <f t="shared" si="27"/>
        <v>0</v>
      </c>
      <c r="P88" s="8"/>
      <c r="Q88" s="22">
        <f t="shared" si="28"/>
        <v>0</v>
      </c>
      <c r="R88" s="18"/>
      <c r="S88" s="24">
        <f t="shared" si="29"/>
        <v>0</v>
      </c>
      <c r="T88" s="8"/>
      <c r="U88" s="24">
        <f t="shared" si="30"/>
        <v>0</v>
      </c>
      <c r="V88" s="8"/>
      <c r="W88" s="24">
        <f t="shared" si="31"/>
        <v>0</v>
      </c>
      <c r="X88" s="8"/>
      <c r="Y88" s="24">
        <f t="shared" si="32"/>
        <v>0</v>
      </c>
      <c r="Z88" s="8"/>
      <c r="AA88" s="22">
        <f t="shared" si="33"/>
        <v>0</v>
      </c>
      <c r="AB88" s="20">
        <f t="shared" si="34"/>
        <v>0</v>
      </c>
      <c r="AC88" s="16"/>
      <c r="AD88">
        <f t="shared" si="35"/>
        <v>0</v>
      </c>
    </row>
    <row r="89" spans="1:30" ht="15" customHeight="1">
      <c r="A89" s="13">
        <v>80</v>
      </c>
      <c r="B89" s="9" t="e">
        <f>IF(VLOOKUP(A89,Регистрация!$C$4:$N$103,2,FALSE)=0," ",VLOOKUP(A89,Регистрация!$C$4:$N$103,2,FALSE))</f>
        <v>#N/A</v>
      </c>
      <c r="C89" s="9" t="e">
        <f>IF(VLOOKUP(A89,Регистрация!$C$4:$N$103,3,FALSE)=0," ",VLOOKUP(A89,Регистрация!$C$4:$N$103,3,FALSE))</f>
        <v>#N/A</v>
      </c>
      <c r="D89" s="8" t="e">
        <f>IF(B89=" "," ",IF(VLOOKUP(A89,Регистрация!$C$4:$N$103,7,FALSE)=0,"б/р",VLOOKUP(A89,Регистрация!$C$4:$N$103,7,FALSE)))</f>
        <v>#N/A</v>
      </c>
      <c r="E89" s="9" t="e">
        <f>IF(VLOOKUP(A89,Регистрация!$C$4:$N$103,11,FALSE)=0," ",VLOOKUP(A89,Регистрация!$C$4:$N$103,11,FALSE))</f>
        <v>#N/A</v>
      </c>
      <c r="F89" s="8" t="e">
        <f>IF(VLOOKUP(A89,Регистрация!$C$4:$N$103,8,FALSE)=0," ",VLOOKUP(A89,Регистрация!$C$4:$N$103,8,FALSE))</f>
        <v>#N/A</v>
      </c>
      <c r="G89" s="19"/>
      <c r="H89" s="18"/>
      <c r="I89" s="24">
        <f t="shared" si="24"/>
        <v>0</v>
      </c>
      <c r="J89" s="8"/>
      <c r="K89" s="24">
        <f t="shared" si="25"/>
        <v>0</v>
      </c>
      <c r="L89" s="8"/>
      <c r="M89" s="24">
        <f t="shared" si="26"/>
        <v>0</v>
      </c>
      <c r="N89" s="8"/>
      <c r="O89" s="24">
        <f t="shared" si="27"/>
        <v>0</v>
      </c>
      <c r="P89" s="8"/>
      <c r="Q89" s="22">
        <f t="shared" si="28"/>
        <v>0</v>
      </c>
      <c r="R89" s="18"/>
      <c r="S89" s="24">
        <f t="shared" si="29"/>
        <v>0</v>
      </c>
      <c r="T89" s="8"/>
      <c r="U89" s="24">
        <f t="shared" si="30"/>
        <v>0</v>
      </c>
      <c r="V89" s="8"/>
      <c r="W89" s="24">
        <f t="shared" si="31"/>
        <v>0</v>
      </c>
      <c r="X89" s="8"/>
      <c r="Y89" s="24">
        <f t="shared" si="32"/>
        <v>0</v>
      </c>
      <c r="Z89" s="8"/>
      <c r="AA89" s="22">
        <f t="shared" si="33"/>
        <v>0</v>
      </c>
      <c r="AB89" s="20">
        <f t="shared" si="34"/>
        <v>0</v>
      </c>
      <c r="AC89" s="16"/>
      <c r="AD89">
        <f t="shared" si="35"/>
        <v>0</v>
      </c>
    </row>
    <row r="90" spans="1:30" ht="15" customHeight="1">
      <c r="A90" s="13">
        <v>81</v>
      </c>
      <c r="B90" s="9" t="e">
        <f>IF(VLOOKUP(A90,Регистрация!$C$4:$N$103,2,FALSE)=0," ",VLOOKUP(A90,Регистрация!$C$4:$N$103,2,FALSE))</f>
        <v>#N/A</v>
      </c>
      <c r="C90" s="9" t="e">
        <f>IF(VLOOKUP(A90,Регистрация!$C$4:$N$103,3,FALSE)=0," ",VLOOKUP(A90,Регистрация!$C$4:$N$103,3,FALSE))</f>
        <v>#N/A</v>
      </c>
      <c r="D90" s="8" t="e">
        <f>IF(B90=" "," ",IF(VLOOKUP(A90,Регистрация!$C$4:$N$103,7,FALSE)=0,"б/р",VLOOKUP(A90,Регистрация!$C$4:$N$103,7,FALSE)))</f>
        <v>#N/A</v>
      </c>
      <c r="E90" s="9" t="e">
        <f>IF(VLOOKUP(A90,Регистрация!$C$4:$N$103,11,FALSE)=0," ",VLOOKUP(A90,Регистрация!$C$4:$N$103,11,FALSE))</f>
        <v>#N/A</v>
      </c>
      <c r="F90" s="8" t="e">
        <f>IF(VLOOKUP(A90,Регистрация!$C$4:$N$103,8,FALSE)=0," ",VLOOKUP(A90,Регистрация!$C$4:$N$103,8,FALSE))</f>
        <v>#N/A</v>
      </c>
      <c r="G90" s="19"/>
      <c r="H90" s="18"/>
      <c r="I90" s="24">
        <f t="shared" si="24"/>
        <v>0</v>
      </c>
      <c r="J90" s="8"/>
      <c r="K90" s="24">
        <f t="shared" si="25"/>
        <v>0</v>
      </c>
      <c r="L90" s="8"/>
      <c r="M90" s="24">
        <f t="shared" si="26"/>
        <v>0</v>
      </c>
      <c r="N90" s="8"/>
      <c r="O90" s="24">
        <f t="shared" si="27"/>
        <v>0</v>
      </c>
      <c r="P90" s="8"/>
      <c r="Q90" s="22">
        <f t="shared" si="28"/>
        <v>0</v>
      </c>
      <c r="R90" s="18"/>
      <c r="S90" s="24">
        <f t="shared" si="29"/>
        <v>0</v>
      </c>
      <c r="T90" s="8"/>
      <c r="U90" s="24">
        <f t="shared" si="30"/>
        <v>0</v>
      </c>
      <c r="V90" s="8"/>
      <c r="W90" s="24">
        <f t="shared" si="31"/>
        <v>0</v>
      </c>
      <c r="X90" s="8"/>
      <c r="Y90" s="24">
        <f t="shared" si="32"/>
        <v>0</v>
      </c>
      <c r="Z90" s="8"/>
      <c r="AA90" s="22">
        <f t="shared" si="33"/>
        <v>0</v>
      </c>
      <c r="AB90" s="20">
        <f t="shared" si="34"/>
        <v>0</v>
      </c>
      <c r="AC90" s="16"/>
      <c r="AD90">
        <f t="shared" si="35"/>
        <v>0</v>
      </c>
    </row>
    <row r="91" spans="1:30" ht="15" customHeight="1">
      <c r="A91" s="13">
        <v>82</v>
      </c>
      <c r="B91" s="9" t="e">
        <f>IF(VLOOKUP(A91,Регистрация!$C$4:$N$103,2,FALSE)=0," ",VLOOKUP(A91,Регистрация!$C$4:$N$103,2,FALSE))</f>
        <v>#N/A</v>
      </c>
      <c r="C91" s="9" t="e">
        <f>IF(VLOOKUP(A91,Регистрация!$C$4:$N$103,3,FALSE)=0," ",VLOOKUP(A91,Регистрация!$C$4:$N$103,3,FALSE))</f>
        <v>#N/A</v>
      </c>
      <c r="D91" s="8" t="e">
        <f>IF(B91=" "," ",IF(VLOOKUP(A91,Регистрация!$C$4:$N$103,7,FALSE)=0,"б/р",VLOOKUP(A91,Регистрация!$C$4:$N$103,7,FALSE)))</f>
        <v>#N/A</v>
      </c>
      <c r="E91" s="9" t="e">
        <f>IF(VLOOKUP(A91,Регистрация!$C$4:$N$103,11,FALSE)=0," ",VLOOKUP(A91,Регистрация!$C$4:$N$103,11,FALSE))</f>
        <v>#N/A</v>
      </c>
      <c r="F91" s="8" t="e">
        <f>IF(VLOOKUP(A91,Регистрация!$C$4:$N$103,8,FALSE)=0," ",VLOOKUP(A91,Регистрация!$C$4:$N$103,8,FALSE))</f>
        <v>#N/A</v>
      </c>
      <c r="G91" s="19"/>
      <c r="H91" s="18"/>
      <c r="I91" s="24">
        <f t="shared" si="24"/>
        <v>0</v>
      </c>
      <c r="J91" s="8"/>
      <c r="K91" s="24">
        <f t="shared" si="25"/>
        <v>0</v>
      </c>
      <c r="L91" s="8"/>
      <c r="M91" s="24">
        <f t="shared" si="26"/>
        <v>0</v>
      </c>
      <c r="N91" s="8"/>
      <c r="O91" s="24">
        <f t="shared" si="27"/>
        <v>0</v>
      </c>
      <c r="P91" s="8"/>
      <c r="Q91" s="22">
        <f t="shared" si="28"/>
        <v>0</v>
      </c>
      <c r="R91" s="18"/>
      <c r="S91" s="24">
        <f t="shared" si="29"/>
        <v>0</v>
      </c>
      <c r="T91" s="8"/>
      <c r="U91" s="24">
        <f t="shared" si="30"/>
        <v>0</v>
      </c>
      <c r="V91" s="8"/>
      <c r="W91" s="24">
        <f t="shared" si="31"/>
        <v>0</v>
      </c>
      <c r="X91" s="8"/>
      <c r="Y91" s="24">
        <f t="shared" si="32"/>
        <v>0</v>
      </c>
      <c r="Z91" s="8"/>
      <c r="AA91" s="22">
        <f t="shared" si="33"/>
        <v>0</v>
      </c>
      <c r="AB91" s="20">
        <f t="shared" si="34"/>
        <v>0</v>
      </c>
      <c r="AC91" s="16"/>
      <c r="AD91">
        <f t="shared" si="35"/>
        <v>0</v>
      </c>
    </row>
    <row r="92" spans="1:30" ht="15" customHeight="1">
      <c r="A92" s="13">
        <v>83</v>
      </c>
      <c r="B92" s="9" t="e">
        <f>IF(VLOOKUP(A92,Регистрация!$C$4:$N$103,2,FALSE)=0," ",VLOOKUP(A92,Регистрация!$C$4:$N$103,2,FALSE))</f>
        <v>#N/A</v>
      </c>
      <c r="C92" s="9" t="e">
        <f>IF(VLOOKUP(A92,Регистрация!$C$4:$N$103,3,FALSE)=0," ",VLOOKUP(A92,Регистрация!$C$4:$N$103,3,FALSE))</f>
        <v>#N/A</v>
      </c>
      <c r="D92" s="8" t="e">
        <f>IF(B92=" "," ",IF(VLOOKUP(A92,Регистрация!$C$4:$N$103,7,FALSE)=0,"б/р",VLOOKUP(A92,Регистрация!$C$4:$N$103,7,FALSE)))</f>
        <v>#N/A</v>
      </c>
      <c r="E92" s="9" t="e">
        <f>IF(VLOOKUP(A92,Регистрация!$C$4:$N$103,11,FALSE)=0," ",VLOOKUP(A92,Регистрация!$C$4:$N$103,11,FALSE))</f>
        <v>#N/A</v>
      </c>
      <c r="F92" s="8" t="e">
        <f>IF(VLOOKUP(A92,Регистрация!$C$4:$N$103,8,FALSE)=0," ",VLOOKUP(A92,Регистрация!$C$4:$N$103,8,FALSE))</f>
        <v>#N/A</v>
      </c>
      <c r="G92" s="19"/>
      <c r="H92" s="18"/>
      <c r="I92" s="24">
        <f t="shared" si="24"/>
        <v>0</v>
      </c>
      <c r="J92" s="8"/>
      <c r="K92" s="24">
        <f t="shared" si="25"/>
        <v>0</v>
      </c>
      <c r="L92" s="8"/>
      <c r="M92" s="24">
        <f t="shared" si="26"/>
        <v>0</v>
      </c>
      <c r="N92" s="8"/>
      <c r="O92" s="24">
        <f t="shared" si="27"/>
        <v>0</v>
      </c>
      <c r="P92" s="8"/>
      <c r="Q92" s="22">
        <f t="shared" si="28"/>
        <v>0</v>
      </c>
      <c r="R92" s="18"/>
      <c r="S92" s="24">
        <f t="shared" si="29"/>
        <v>0</v>
      </c>
      <c r="T92" s="8"/>
      <c r="U92" s="24">
        <f t="shared" si="30"/>
        <v>0</v>
      </c>
      <c r="V92" s="8"/>
      <c r="W92" s="24">
        <f t="shared" si="31"/>
        <v>0</v>
      </c>
      <c r="X92" s="8"/>
      <c r="Y92" s="24">
        <f t="shared" si="32"/>
        <v>0</v>
      </c>
      <c r="Z92" s="8"/>
      <c r="AA92" s="22">
        <f t="shared" si="33"/>
        <v>0</v>
      </c>
      <c r="AB92" s="20">
        <f t="shared" si="34"/>
        <v>0</v>
      </c>
      <c r="AC92" s="16"/>
      <c r="AD92">
        <f t="shared" si="35"/>
        <v>0</v>
      </c>
    </row>
    <row r="93" spans="1:30" ht="15" customHeight="1">
      <c r="A93" s="13">
        <v>84</v>
      </c>
      <c r="B93" s="9" t="e">
        <f>IF(VLOOKUP(A93,Регистрация!$C$4:$N$103,2,FALSE)=0," ",VLOOKUP(A93,Регистрация!$C$4:$N$103,2,FALSE))</f>
        <v>#N/A</v>
      </c>
      <c r="C93" s="9" t="e">
        <f>IF(VLOOKUP(A93,Регистрация!$C$4:$N$103,3,FALSE)=0," ",VLOOKUP(A93,Регистрация!$C$4:$N$103,3,FALSE))</f>
        <v>#N/A</v>
      </c>
      <c r="D93" s="8" t="e">
        <f>IF(B93=" "," ",IF(VLOOKUP(A93,Регистрация!$C$4:$N$103,7,FALSE)=0,"б/р",VLOOKUP(A93,Регистрация!$C$4:$N$103,7,FALSE)))</f>
        <v>#N/A</v>
      </c>
      <c r="E93" s="9" t="e">
        <f>IF(VLOOKUP(A93,Регистрация!$C$4:$N$103,11,FALSE)=0," ",VLOOKUP(A93,Регистрация!$C$4:$N$103,11,FALSE))</f>
        <v>#N/A</v>
      </c>
      <c r="F93" s="8" t="e">
        <f>IF(VLOOKUP(A93,Регистрация!$C$4:$N$103,8,FALSE)=0," ",VLOOKUP(A93,Регистрация!$C$4:$N$103,8,FALSE))</f>
        <v>#N/A</v>
      </c>
      <c r="G93" s="19"/>
      <c r="H93" s="18"/>
      <c r="I93" s="24">
        <f t="shared" si="24"/>
        <v>0</v>
      </c>
      <c r="J93" s="8"/>
      <c r="K93" s="24">
        <f t="shared" si="25"/>
        <v>0</v>
      </c>
      <c r="L93" s="8"/>
      <c r="M93" s="24">
        <f t="shared" si="26"/>
        <v>0</v>
      </c>
      <c r="N93" s="8"/>
      <c r="O93" s="24">
        <f t="shared" si="27"/>
        <v>0</v>
      </c>
      <c r="P93" s="8"/>
      <c r="Q93" s="22">
        <f t="shared" si="28"/>
        <v>0</v>
      </c>
      <c r="R93" s="18"/>
      <c r="S93" s="24">
        <f t="shared" si="29"/>
        <v>0</v>
      </c>
      <c r="T93" s="8"/>
      <c r="U93" s="24">
        <f t="shared" si="30"/>
        <v>0</v>
      </c>
      <c r="V93" s="8"/>
      <c r="W93" s="24">
        <f t="shared" si="31"/>
        <v>0</v>
      </c>
      <c r="X93" s="8"/>
      <c r="Y93" s="24">
        <f t="shared" si="32"/>
        <v>0</v>
      </c>
      <c r="Z93" s="8"/>
      <c r="AA93" s="22">
        <f t="shared" si="33"/>
        <v>0</v>
      </c>
      <c r="AB93" s="20">
        <f t="shared" si="34"/>
        <v>0</v>
      </c>
      <c r="AC93" s="16"/>
      <c r="AD93">
        <f t="shared" si="35"/>
        <v>0</v>
      </c>
    </row>
    <row r="94" spans="1:30" ht="15" customHeight="1">
      <c r="A94" s="13">
        <v>85</v>
      </c>
      <c r="B94" s="9" t="e">
        <f>IF(VLOOKUP(A94,Регистрация!$C$4:$N$103,2,FALSE)=0," ",VLOOKUP(A94,Регистрация!$C$4:$N$103,2,FALSE))</f>
        <v>#N/A</v>
      </c>
      <c r="C94" s="9" t="e">
        <f>IF(VLOOKUP(A94,Регистрация!$C$4:$N$103,3,FALSE)=0," ",VLOOKUP(A94,Регистрация!$C$4:$N$103,3,FALSE))</f>
        <v>#N/A</v>
      </c>
      <c r="D94" s="8" t="e">
        <f>IF(B94=" "," ",IF(VLOOKUP(A94,Регистрация!$C$4:$N$103,7,FALSE)=0,"б/р",VLOOKUP(A94,Регистрация!$C$4:$N$103,7,FALSE)))</f>
        <v>#N/A</v>
      </c>
      <c r="E94" s="9" t="e">
        <f>IF(VLOOKUP(A94,Регистрация!$C$4:$N$103,11,FALSE)=0," ",VLOOKUP(A94,Регистрация!$C$4:$N$103,11,FALSE))</f>
        <v>#N/A</v>
      </c>
      <c r="F94" s="8" t="e">
        <f>IF(VLOOKUP(A94,Регистрация!$C$4:$N$103,8,FALSE)=0," ",VLOOKUP(A94,Регистрация!$C$4:$N$103,8,FALSE))</f>
        <v>#N/A</v>
      </c>
      <c r="G94" s="19"/>
      <c r="H94" s="18"/>
      <c r="I94" s="24">
        <f t="shared" si="24"/>
        <v>0</v>
      </c>
      <c r="J94" s="8"/>
      <c r="K94" s="24">
        <f t="shared" si="25"/>
        <v>0</v>
      </c>
      <c r="L94" s="8"/>
      <c r="M94" s="24">
        <f t="shared" si="26"/>
        <v>0</v>
      </c>
      <c r="N94" s="8"/>
      <c r="O94" s="24">
        <f t="shared" si="27"/>
        <v>0</v>
      </c>
      <c r="P94" s="8"/>
      <c r="Q94" s="22">
        <f t="shared" si="28"/>
        <v>0</v>
      </c>
      <c r="R94" s="18"/>
      <c r="S94" s="24">
        <f t="shared" si="29"/>
        <v>0</v>
      </c>
      <c r="T94" s="8"/>
      <c r="U94" s="24">
        <f t="shared" si="30"/>
        <v>0</v>
      </c>
      <c r="V94" s="8"/>
      <c r="W94" s="24">
        <f t="shared" si="31"/>
        <v>0</v>
      </c>
      <c r="X94" s="8"/>
      <c r="Y94" s="24">
        <f t="shared" si="32"/>
        <v>0</v>
      </c>
      <c r="Z94" s="8"/>
      <c r="AA94" s="22">
        <f t="shared" si="33"/>
        <v>0</v>
      </c>
      <c r="AB94" s="20">
        <f t="shared" si="34"/>
        <v>0</v>
      </c>
      <c r="AC94" s="16"/>
      <c r="AD94">
        <f t="shared" si="35"/>
        <v>0</v>
      </c>
    </row>
    <row r="95" spans="1:30" ht="15" customHeight="1">
      <c r="A95" s="13">
        <v>86</v>
      </c>
      <c r="B95" s="9" t="e">
        <f>IF(VLOOKUP(A95,Регистрация!$C$4:$N$103,2,FALSE)=0," ",VLOOKUP(A95,Регистрация!$C$4:$N$103,2,FALSE))</f>
        <v>#N/A</v>
      </c>
      <c r="C95" s="9" t="e">
        <f>IF(VLOOKUP(A95,Регистрация!$C$4:$N$103,3,FALSE)=0," ",VLOOKUP(A95,Регистрация!$C$4:$N$103,3,FALSE))</f>
        <v>#N/A</v>
      </c>
      <c r="D95" s="8" t="e">
        <f>IF(B95=" "," ",IF(VLOOKUP(A95,Регистрация!$C$4:$N$103,7,FALSE)=0,"б/р",VLOOKUP(A95,Регистрация!$C$4:$N$103,7,FALSE)))</f>
        <v>#N/A</v>
      </c>
      <c r="E95" s="9" t="e">
        <f>IF(VLOOKUP(A95,Регистрация!$C$4:$N$103,11,FALSE)=0," ",VLOOKUP(A95,Регистрация!$C$4:$N$103,11,FALSE))</f>
        <v>#N/A</v>
      </c>
      <c r="F95" s="8" t="e">
        <f>IF(VLOOKUP(A95,Регистрация!$C$4:$N$103,8,FALSE)=0," ",VLOOKUP(A95,Регистрация!$C$4:$N$103,8,FALSE))</f>
        <v>#N/A</v>
      </c>
      <c r="G95" s="19"/>
      <c r="H95" s="18"/>
      <c r="I95" s="24">
        <f t="shared" si="24"/>
        <v>0</v>
      </c>
      <c r="J95" s="8"/>
      <c r="K95" s="24">
        <f t="shared" si="25"/>
        <v>0</v>
      </c>
      <c r="L95" s="8"/>
      <c r="M95" s="24">
        <f t="shared" si="26"/>
        <v>0</v>
      </c>
      <c r="N95" s="8"/>
      <c r="O95" s="24">
        <f t="shared" si="27"/>
        <v>0</v>
      </c>
      <c r="P95" s="8"/>
      <c r="Q95" s="22">
        <f t="shared" si="28"/>
        <v>0</v>
      </c>
      <c r="R95" s="18"/>
      <c r="S95" s="24">
        <f t="shared" si="29"/>
        <v>0</v>
      </c>
      <c r="T95" s="8"/>
      <c r="U95" s="24">
        <f t="shared" si="30"/>
        <v>0</v>
      </c>
      <c r="V95" s="8"/>
      <c r="W95" s="24">
        <f t="shared" si="31"/>
        <v>0</v>
      </c>
      <c r="X95" s="8"/>
      <c r="Y95" s="24">
        <f t="shared" si="32"/>
        <v>0</v>
      </c>
      <c r="Z95" s="8"/>
      <c r="AA95" s="22">
        <f t="shared" si="33"/>
        <v>0</v>
      </c>
      <c r="AB95" s="20">
        <f t="shared" si="34"/>
        <v>0</v>
      </c>
      <c r="AC95" s="16"/>
      <c r="AD95">
        <f t="shared" si="35"/>
        <v>0</v>
      </c>
    </row>
    <row r="96" spans="1:30" ht="15" customHeight="1">
      <c r="A96" s="13">
        <v>87</v>
      </c>
      <c r="B96" s="9" t="e">
        <f>IF(VLOOKUP(A96,Регистрация!$C$4:$N$103,2,FALSE)=0," ",VLOOKUP(A96,Регистрация!$C$4:$N$103,2,FALSE))</f>
        <v>#N/A</v>
      </c>
      <c r="C96" s="9" t="e">
        <f>IF(VLOOKUP(A96,Регистрация!$C$4:$N$103,3,FALSE)=0," ",VLOOKUP(A96,Регистрация!$C$4:$N$103,3,FALSE))</f>
        <v>#N/A</v>
      </c>
      <c r="D96" s="8" t="e">
        <f>IF(B96=" "," ",IF(VLOOKUP(A96,Регистрация!$C$4:$N$103,7,FALSE)=0,"б/р",VLOOKUP(A96,Регистрация!$C$4:$N$103,7,FALSE)))</f>
        <v>#N/A</v>
      </c>
      <c r="E96" s="9" t="e">
        <f>IF(VLOOKUP(A96,Регистрация!$C$4:$N$103,11,FALSE)=0," ",VLOOKUP(A96,Регистрация!$C$4:$N$103,11,FALSE))</f>
        <v>#N/A</v>
      </c>
      <c r="F96" s="8" t="e">
        <f>IF(VLOOKUP(A96,Регистрация!$C$4:$N$103,8,FALSE)=0," ",VLOOKUP(A96,Регистрация!$C$4:$N$103,8,FALSE))</f>
        <v>#N/A</v>
      </c>
      <c r="G96" s="19"/>
      <c r="H96" s="18"/>
      <c r="I96" s="24">
        <f t="shared" si="24"/>
        <v>0</v>
      </c>
      <c r="J96" s="8"/>
      <c r="K96" s="24">
        <f t="shared" si="25"/>
        <v>0</v>
      </c>
      <c r="L96" s="8"/>
      <c r="M96" s="24">
        <f t="shared" si="26"/>
        <v>0</v>
      </c>
      <c r="N96" s="8"/>
      <c r="O96" s="24">
        <f t="shared" si="27"/>
        <v>0</v>
      </c>
      <c r="P96" s="8"/>
      <c r="Q96" s="22">
        <f t="shared" si="28"/>
        <v>0</v>
      </c>
      <c r="R96" s="18"/>
      <c r="S96" s="24">
        <f t="shared" si="29"/>
        <v>0</v>
      </c>
      <c r="T96" s="8"/>
      <c r="U96" s="24">
        <f t="shared" si="30"/>
        <v>0</v>
      </c>
      <c r="V96" s="8"/>
      <c r="W96" s="24">
        <f t="shared" si="31"/>
        <v>0</v>
      </c>
      <c r="X96" s="8"/>
      <c r="Y96" s="24">
        <f t="shared" si="32"/>
        <v>0</v>
      </c>
      <c r="Z96" s="8"/>
      <c r="AA96" s="22">
        <f t="shared" si="33"/>
        <v>0</v>
      </c>
      <c r="AB96" s="20">
        <f t="shared" si="34"/>
        <v>0</v>
      </c>
      <c r="AC96" s="16"/>
      <c r="AD96">
        <f t="shared" si="35"/>
        <v>0</v>
      </c>
    </row>
    <row r="97" spans="1:30" ht="15" customHeight="1">
      <c r="A97" s="13">
        <v>88</v>
      </c>
      <c r="B97" s="9" t="e">
        <f>IF(VLOOKUP(A97,Регистрация!$C$4:$N$103,2,FALSE)=0," ",VLOOKUP(A97,Регистрация!$C$4:$N$103,2,FALSE))</f>
        <v>#N/A</v>
      </c>
      <c r="C97" s="9" t="e">
        <f>IF(VLOOKUP(A97,Регистрация!$C$4:$N$103,3,FALSE)=0," ",VLOOKUP(A97,Регистрация!$C$4:$N$103,3,FALSE))</f>
        <v>#N/A</v>
      </c>
      <c r="D97" s="8" t="e">
        <f>IF(B97=" "," ",IF(VLOOKUP(A97,Регистрация!$C$4:$N$103,7,FALSE)=0,"б/р",VLOOKUP(A97,Регистрация!$C$4:$N$103,7,FALSE)))</f>
        <v>#N/A</v>
      </c>
      <c r="E97" s="9" t="e">
        <f>IF(VLOOKUP(A97,Регистрация!$C$4:$N$103,11,FALSE)=0," ",VLOOKUP(A97,Регистрация!$C$4:$N$103,11,FALSE))</f>
        <v>#N/A</v>
      </c>
      <c r="F97" s="8" t="e">
        <f>IF(VLOOKUP(A97,Регистрация!$C$4:$N$103,8,FALSE)=0," ",VLOOKUP(A97,Регистрация!$C$4:$N$103,8,FALSE))</f>
        <v>#N/A</v>
      </c>
      <c r="G97" s="19"/>
      <c r="H97" s="18"/>
      <c r="I97" s="24">
        <f t="shared" si="24"/>
        <v>0</v>
      </c>
      <c r="J97" s="8"/>
      <c r="K97" s="24">
        <f t="shared" si="25"/>
        <v>0</v>
      </c>
      <c r="L97" s="8"/>
      <c r="M97" s="24">
        <f t="shared" si="26"/>
        <v>0</v>
      </c>
      <c r="N97" s="8"/>
      <c r="O97" s="24">
        <f t="shared" si="27"/>
        <v>0</v>
      </c>
      <c r="P97" s="8"/>
      <c r="Q97" s="22">
        <f t="shared" si="28"/>
        <v>0</v>
      </c>
      <c r="R97" s="18"/>
      <c r="S97" s="24">
        <f t="shared" si="29"/>
        <v>0</v>
      </c>
      <c r="T97" s="8"/>
      <c r="U97" s="24">
        <f t="shared" si="30"/>
        <v>0</v>
      </c>
      <c r="V97" s="8"/>
      <c r="W97" s="24">
        <f t="shared" si="31"/>
        <v>0</v>
      </c>
      <c r="X97" s="8"/>
      <c r="Y97" s="24">
        <f t="shared" si="32"/>
        <v>0</v>
      </c>
      <c r="Z97" s="8"/>
      <c r="AA97" s="22">
        <f t="shared" si="33"/>
        <v>0</v>
      </c>
      <c r="AB97" s="20">
        <f t="shared" si="34"/>
        <v>0</v>
      </c>
      <c r="AC97" s="16"/>
      <c r="AD97">
        <f t="shared" si="35"/>
        <v>0</v>
      </c>
    </row>
    <row r="98" spans="1:30" ht="15" customHeight="1">
      <c r="A98" s="13">
        <v>89</v>
      </c>
      <c r="B98" s="9" t="e">
        <f>IF(VLOOKUP(A98,Регистрация!$C$4:$N$103,2,FALSE)=0," ",VLOOKUP(A98,Регистрация!$C$4:$N$103,2,FALSE))</f>
        <v>#N/A</v>
      </c>
      <c r="C98" s="9" t="e">
        <f>IF(VLOOKUP(A98,Регистрация!$C$4:$N$103,3,FALSE)=0," ",VLOOKUP(A98,Регистрация!$C$4:$N$103,3,FALSE))</f>
        <v>#N/A</v>
      </c>
      <c r="D98" s="8" t="e">
        <f>IF(B98=" "," ",IF(VLOOKUP(A98,Регистрация!$C$4:$N$103,7,FALSE)=0,"б/р",VLOOKUP(A98,Регистрация!$C$4:$N$103,7,FALSE)))</f>
        <v>#N/A</v>
      </c>
      <c r="E98" s="9" t="e">
        <f>IF(VLOOKUP(A98,Регистрация!$C$4:$N$103,11,FALSE)=0," ",VLOOKUP(A98,Регистрация!$C$4:$N$103,11,FALSE))</f>
        <v>#N/A</v>
      </c>
      <c r="F98" s="8" t="e">
        <f>IF(VLOOKUP(A98,Регистрация!$C$4:$N$103,8,FALSE)=0," ",VLOOKUP(A98,Регистрация!$C$4:$N$103,8,FALSE))</f>
        <v>#N/A</v>
      </c>
      <c r="G98" s="19"/>
      <c r="H98" s="18"/>
      <c r="I98" s="24">
        <f t="shared" si="24"/>
        <v>0</v>
      </c>
      <c r="J98" s="8"/>
      <c r="K98" s="24">
        <f t="shared" si="25"/>
        <v>0</v>
      </c>
      <c r="L98" s="8"/>
      <c r="M98" s="24">
        <f t="shared" si="26"/>
        <v>0</v>
      </c>
      <c r="N98" s="8"/>
      <c r="O98" s="24">
        <f t="shared" si="27"/>
        <v>0</v>
      </c>
      <c r="P98" s="8"/>
      <c r="Q98" s="22">
        <f t="shared" si="28"/>
        <v>0</v>
      </c>
      <c r="R98" s="18"/>
      <c r="S98" s="24">
        <f t="shared" si="29"/>
        <v>0</v>
      </c>
      <c r="T98" s="8"/>
      <c r="U98" s="24">
        <f t="shared" si="30"/>
        <v>0</v>
      </c>
      <c r="V98" s="8"/>
      <c r="W98" s="24">
        <f t="shared" si="31"/>
        <v>0</v>
      </c>
      <c r="X98" s="8"/>
      <c r="Y98" s="24">
        <f t="shared" si="32"/>
        <v>0</v>
      </c>
      <c r="Z98" s="8"/>
      <c r="AA98" s="22">
        <f t="shared" si="33"/>
        <v>0</v>
      </c>
      <c r="AB98" s="20">
        <f t="shared" si="34"/>
        <v>0</v>
      </c>
      <c r="AC98" s="16"/>
      <c r="AD98">
        <f t="shared" si="35"/>
        <v>0</v>
      </c>
    </row>
    <row r="99" spans="1:30" ht="15" customHeight="1">
      <c r="A99" s="13">
        <v>90</v>
      </c>
      <c r="B99" s="9" t="e">
        <f>IF(VLOOKUP(A99,Регистрация!$C$4:$N$103,2,FALSE)=0," ",VLOOKUP(A99,Регистрация!$C$4:$N$103,2,FALSE))</f>
        <v>#N/A</v>
      </c>
      <c r="C99" s="9" t="e">
        <f>IF(VLOOKUP(A99,Регистрация!$C$4:$N$103,3,FALSE)=0," ",VLOOKUP(A99,Регистрация!$C$4:$N$103,3,FALSE))</f>
        <v>#N/A</v>
      </c>
      <c r="D99" s="8" t="e">
        <f>IF(B99=" "," ",IF(VLOOKUP(A99,Регистрация!$C$4:$N$103,7,FALSE)=0,"б/р",VLOOKUP(A99,Регистрация!$C$4:$N$103,7,FALSE)))</f>
        <v>#N/A</v>
      </c>
      <c r="E99" s="9" t="e">
        <f>IF(VLOOKUP(A99,Регистрация!$C$4:$N$103,11,FALSE)=0," ",VLOOKUP(A99,Регистрация!$C$4:$N$103,11,FALSE))</f>
        <v>#N/A</v>
      </c>
      <c r="F99" s="8" t="e">
        <f>IF(VLOOKUP(A99,Регистрация!$C$4:$N$103,8,FALSE)=0," ",VLOOKUP(A99,Регистрация!$C$4:$N$103,8,FALSE))</f>
        <v>#N/A</v>
      </c>
      <c r="G99" s="19"/>
      <c r="H99" s="18"/>
      <c r="I99" s="24">
        <f t="shared" si="24"/>
        <v>0</v>
      </c>
      <c r="J99" s="8"/>
      <c r="K99" s="24">
        <f t="shared" si="25"/>
        <v>0</v>
      </c>
      <c r="L99" s="8"/>
      <c r="M99" s="24">
        <f t="shared" si="26"/>
        <v>0</v>
      </c>
      <c r="N99" s="8"/>
      <c r="O99" s="24">
        <f t="shared" si="27"/>
        <v>0</v>
      </c>
      <c r="P99" s="8"/>
      <c r="Q99" s="22">
        <f t="shared" si="28"/>
        <v>0</v>
      </c>
      <c r="R99" s="18"/>
      <c r="S99" s="24">
        <f t="shared" si="29"/>
        <v>0</v>
      </c>
      <c r="T99" s="8"/>
      <c r="U99" s="24">
        <f t="shared" si="30"/>
        <v>0</v>
      </c>
      <c r="V99" s="8"/>
      <c r="W99" s="24">
        <f t="shared" si="31"/>
        <v>0</v>
      </c>
      <c r="X99" s="8"/>
      <c r="Y99" s="24">
        <f t="shared" si="32"/>
        <v>0</v>
      </c>
      <c r="Z99" s="8"/>
      <c r="AA99" s="22">
        <f t="shared" si="33"/>
        <v>0</v>
      </c>
      <c r="AB99" s="20">
        <f t="shared" si="34"/>
        <v>0</v>
      </c>
      <c r="AC99" s="16"/>
      <c r="AD99">
        <f t="shared" si="35"/>
        <v>0</v>
      </c>
    </row>
    <row r="100" spans="1:30" ht="15" customHeight="1">
      <c r="A100" s="13">
        <v>91</v>
      </c>
      <c r="B100" s="9" t="e">
        <f>IF(VLOOKUP(A100,Регистрация!$C$4:$N$103,2,FALSE)=0," ",VLOOKUP(A100,Регистрация!$C$4:$N$103,2,FALSE))</f>
        <v>#N/A</v>
      </c>
      <c r="C100" s="9" t="e">
        <f>IF(VLOOKUP(A100,Регистрация!$C$4:$N$103,3,FALSE)=0," ",VLOOKUP(A100,Регистрация!$C$4:$N$103,3,FALSE))</f>
        <v>#N/A</v>
      </c>
      <c r="D100" s="8" t="e">
        <f>IF(B100=" "," ",IF(VLOOKUP(A100,Регистрация!$C$4:$N$103,7,FALSE)=0,"б/р",VLOOKUP(A100,Регистрация!$C$4:$N$103,7,FALSE)))</f>
        <v>#N/A</v>
      </c>
      <c r="E100" s="9" t="e">
        <f>IF(VLOOKUP(A100,Регистрация!$C$4:$N$103,11,FALSE)=0," ",VLOOKUP(A100,Регистрация!$C$4:$N$103,11,FALSE))</f>
        <v>#N/A</v>
      </c>
      <c r="F100" s="8" t="e">
        <f>IF(VLOOKUP(A100,Регистрация!$C$4:$N$103,8,FALSE)=0," ",VLOOKUP(A100,Регистрация!$C$4:$N$103,8,FALSE))</f>
        <v>#N/A</v>
      </c>
      <c r="G100" s="19"/>
      <c r="H100" s="18"/>
      <c r="I100" s="24">
        <f t="shared" si="24"/>
        <v>0</v>
      </c>
      <c r="J100" s="8"/>
      <c r="K100" s="24">
        <f t="shared" si="25"/>
        <v>0</v>
      </c>
      <c r="L100" s="8"/>
      <c r="M100" s="24">
        <f t="shared" si="26"/>
        <v>0</v>
      </c>
      <c r="N100" s="8"/>
      <c r="O100" s="24">
        <f t="shared" si="27"/>
        <v>0</v>
      </c>
      <c r="P100" s="8"/>
      <c r="Q100" s="22">
        <f t="shared" si="28"/>
        <v>0</v>
      </c>
      <c r="R100" s="18"/>
      <c r="S100" s="24">
        <f t="shared" si="29"/>
        <v>0</v>
      </c>
      <c r="T100" s="8"/>
      <c r="U100" s="24">
        <f t="shared" si="30"/>
        <v>0</v>
      </c>
      <c r="V100" s="8"/>
      <c r="W100" s="24">
        <f t="shared" si="31"/>
        <v>0</v>
      </c>
      <c r="X100" s="8"/>
      <c r="Y100" s="24">
        <f t="shared" si="32"/>
        <v>0</v>
      </c>
      <c r="Z100" s="8"/>
      <c r="AA100" s="22">
        <f t="shared" si="33"/>
        <v>0</v>
      </c>
      <c r="AB100" s="20">
        <f t="shared" si="34"/>
        <v>0</v>
      </c>
      <c r="AC100" s="16"/>
      <c r="AD100">
        <f t="shared" si="35"/>
        <v>0</v>
      </c>
    </row>
    <row r="101" spans="1:30" ht="15" customHeight="1">
      <c r="A101" s="13">
        <v>92</v>
      </c>
      <c r="B101" s="9" t="e">
        <f>IF(VLOOKUP(A101,Регистрация!$C$4:$N$103,2,FALSE)=0," ",VLOOKUP(A101,Регистрация!$C$4:$N$103,2,FALSE))</f>
        <v>#N/A</v>
      </c>
      <c r="C101" s="9" t="e">
        <f>IF(VLOOKUP(A101,Регистрация!$C$4:$N$103,3,FALSE)=0," ",VLOOKUP(A101,Регистрация!$C$4:$N$103,3,FALSE))</f>
        <v>#N/A</v>
      </c>
      <c r="D101" s="8" t="e">
        <f>IF(B101=" "," ",IF(VLOOKUP(A101,Регистрация!$C$4:$N$103,7,FALSE)=0,"б/р",VLOOKUP(A101,Регистрация!$C$4:$N$103,7,FALSE)))</f>
        <v>#N/A</v>
      </c>
      <c r="E101" s="9" t="e">
        <f>IF(VLOOKUP(A101,Регистрация!$C$4:$N$103,11,FALSE)=0," ",VLOOKUP(A101,Регистрация!$C$4:$N$103,11,FALSE))</f>
        <v>#N/A</v>
      </c>
      <c r="F101" s="8" t="e">
        <f>IF(VLOOKUP(A101,Регистрация!$C$4:$N$103,8,FALSE)=0," ",VLOOKUP(A101,Регистрация!$C$4:$N$103,8,FALSE))</f>
        <v>#N/A</v>
      </c>
      <c r="G101" s="19"/>
      <c r="H101" s="18"/>
      <c r="I101" s="24">
        <f t="shared" si="24"/>
        <v>0</v>
      </c>
      <c r="J101" s="8"/>
      <c r="K101" s="24">
        <f t="shared" si="25"/>
        <v>0</v>
      </c>
      <c r="L101" s="8"/>
      <c r="M101" s="24">
        <f t="shared" si="26"/>
        <v>0</v>
      </c>
      <c r="N101" s="8"/>
      <c r="O101" s="24">
        <f t="shared" si="27"/>
        <v>0</v>
      </c>
      <c r="P101" s="8"/>
      <c r="Q101" s="22">
        <f t="shared" si="28"/>
        <v>0</v>
      </c>
      <c r="R101" s="18"/>
      <c r="S101" s="24">
        <f t="shared" si="29"/>
        <v>0</v>
      </c>
      <c r="T101" s="8"/>
      <c r="U101" s="24">
        <f t="shared" si="30"/>
        <v>0</v>
      </c>
      <c r="V101" s="8"/>
      <c r="W101" s="24">
        <f t="shared" si="31"/>
        <v>0</v>
      </c>
      <c r="X101" s="8"/>
      <c r="Y101" s="24">
        <f t="shared" si="32"/>
        <v>0</v>
      </c>
      <c r="Z101" s="8"/>
      <c r="AA101" s="22">
        <f t="shared" si="33"/>
        <v>0</v>
      </c>
      <c r="AB101" s="20">
        <f t="shared" si="34"/>
        <v>0</v>
      </c>
      <c r="AC101" s="16"/>
      <c r="AD101">
        <f t="shared" si="35"/>
        <v>0</v>
      </c>
    </row>
    <row r="102" spans="1:30" ht="15" customHeight="1">
      <c r="A102" s="13">
        <v>93</v>
      </c>
      <c r="B102" s="9" t="e">
        <f>IF(VLOOKUP(A102,Регистрация!$C$4:$N$103,2,FALSE)=0," ",VLOOKUP(A102,Регистрация!$C$4:$N$103,2,FALSE))</f>
        <v>#N/A</v>
      </c>
      <c r="C102" s="9" t="e">
        <f>IF(VLOOKUP(A102,Регистрация!$C$4:$N$103,3,FALSE)=0," ",VLOOKUP(A102,Регистрация!$C$4:$N$103,3,FALSE))</f>
        <v>#N/A</v>
      </c>
      <c r="D102" s="8" t="e">
        <f>IF(B102=" "," ",IF(VLOOKUP(A102,Регистрация!$C$4:$N$103,7,FALSE)=0,"б/р",VLOOKUP(A102,Регистрация!$C$4:$N$103,7,FALSE)))</f>
        <v>#N/A</v>
      </c>
      <c r="E102" s="9" t="e">
        <f>IF(VLOOKUP(A102,Регистрация!$C$4:$N$103,11,FALSE)=0," ",VLOOKUP(A102,Регистрация!$C$4:$N$103,11,FALSE))</f>
        <v>#N/A</v>
      </c>
      <c r="F102" s="8" t="e">
        <f>IF(VLOOKUP(A102,Регистрация!$C$4:$N$103,8,FALSE)=0," ",VLOOKUP(A102,Регистрация!$C$4:$N$103,8,FALSE))</f>
        <v>#N/A</v>
      </c>
      <c r="G102" s="19"/>
      <c r="H102" s="18"/>
      <c r="I102" s="24">
        <f t="shared" si="24"/>
        <v>0</v>
      </c>
      <c r="J102" s="8"/>
      <c r="K102" s="24">
        <f t="shared" si="25"/>
        <v>0</v>
      </c>
      <c r="L102" s="8"/>
      <c r="M102" s="24">
        <f t="shared" si="26"/>
        <v>0</v>
      </c>
      <c r="N102" s="8"/>
      <c r="O102" s="24">
        <f t="shared" si="27"/>
        <v>0</v>
      </c>
      <c r="P102" s="8"/>
      <c r="Q102" s="22">
        <f t="shared" si="28"/>
        <v>0</v>
      </c>
      <c r="R102" s="18"/>
      <c r="S102" s="24">
        <f t="shared" si="29"/>
        <v>0</v>
      </c>
      <c r="T102" s="8"/>
      <c r="U102" s="24">
        <f t="shared" si="30"/>
        <v>0</v>
      </c>
      <c r="V102" s="8"/>
      <c r="W102" s="24">
        <f t="shared" si="31"/>
        <v>0</v>
      </c>
      <c r="X102" s="8"/>
      <c r="Y102" s="24">
        <f t="shared" si="32"/>
        <v>0</v>
      </c>
      <c r="Z102" s="8"/>
      <c r="AA102" s="22">
        <f t="shared" si="33"/>
        <v>0</v>
      </c>
      <c r="AB102" s="20">
        <f t="shared" si="34"/>
        <v>0</v>
      </c>
      <c r="AC102" s="16"/>
      <c r="AD102">
        <f t="shared" si="35"/>
        <v>0</v>
      </c>
    </row>
    <row r="103" spans="1:30" ht="15" customHeight="1">
      <c r="A103" s="13">
        <v>94</v>
      </c>
      <c r="B103" s="9" t="e">
        <f>IF(VLOOKUP(A103,Регистрация!$C$4:$N$103,2,FALSE)=0," ",VLOOKUP(A103,Регистрация!$C$4:$N$103,2,FALSE))</f>
        <v>#N/A</v>
      </c>
      <c r="C103" s="9" t="e">
        <f>IF(VLOOKUP(A103,Регистрация!$C$4:$N$103,3,FALSE)=0," ",VLOOKUP(A103,Регистрация!$C$4:$N$103,3,FALSE))</f>
        <v>#N/A</v>
      </c>
      <c r="D103" s="8" t="e">
        <f>IF(B103=" "," ",IF(VLOOKUP(A103,Регистрация!$C$4:$N$103,7,FALSE)=0,"б/р",VLOOKUP(A103,Регистрация!$C$4:$N$103,7,FALSE)))</f>
        <v>#N/A</v>
      </c>
      <c r="E103" s="9" t="e">
        <f>IF(VLOOKUP(A103,Регистрация!$C$4:$N$103,11,FALSE)=0," ",VLOOKUP(A103,Регистрация!$C$4:$N$103,11,FALSE))</f>
        <v>#N/A</v>
      </c>
      <c r="F103" s="8" t="e">
        <f>IF(VLOOKUP(A103,Регистрация!$C$4:$N$103,8,FALSE)=0," ",VLOOKUP(A103,Регистрация!$C$4:$N$103,8,FALSE))</f>
        <v>#N/A</v>
      </c>
      <c r="G103" s="19"/>
      <c r="H103" s="18"/>
      <c r="I103" s="24">
        <f t="shared" si="24"/>
        <v>0</v>
      </c>
      <c r="J103" s="8"/>
      <c r="K103" s="24">
        <f t="shared" si="25"/>
        <v>0</v>
      </c>
      <c r="L103" s="8"/>
      <c r="M103" s="24">
        <f t="shared" si="26"/>
        <v>0</v>
      </c>
      <c r="N103" s="8"/>
      <c r="O103" s="24">
        <f t="shared" si="27"/>
        <v>0</v>
      </c>
      <c r="P103" s="8"/>
      <c r="Q103" s="22">
        <f t="shared" si="28"/>
        <v>0</v>
      </c>
      <c r="R103" s="18"/>
      <c r="S103" s="24">
        <f t="shared" si="29"/>
        <v>0</v>
      </c>
      <c r="T103" s="8"/>
      <c r="U103" s="24">
        <f t="shared" si="30"/>
        <v>0</v>
      </c>
      <c r="V103" s="8"/>
      <c r="W103" s="24">
        <f t="shared" si="31"/>
        <v>0</v>
      </c>
      <c r="X103" s="8"/>
      <c r="Y103" s="24">
        <f t="shared" si="32"/>
        <v>0</v>
      </c>
      <c r="Z103" s="8"/>
      <c r="AA103" s="22">
        <f t="shared" si="33"/>
        <v>0</v>
      </c>
      <c r="AB103" s="20">
        <f t="shared" si="34"/>
        <v>0</v>
      </c>
      <c r="AC103" s="16"/>
      <c r="AD103">
        <f t="shared" si="35"/>
        <v>0</v>
      </c>
    </row>
    <row r="104" spans="1:30" ht="15" customHeight="1">
      <c r="A104" s="13">
        <v>95</v>
      </c>
      <c r="B104" s="9" t="e">
        <f>IF(VLOOKUP(A104,Регистрация!$C$4:$N$103,2,FALSE)=0," ",VLOOKUP(A104,Регистрация!$C$4:$N$103,2,FALSE))</f>
        <v>#N/A</v>
      </c>
      <c r="C104" s="9" t="e">
        <f>IF(VLOOKUP(A104,Регистрация!$C$4:$N$103,3,FALSE)=0," ",VLOOKUP(A104,Регистрация!$C$4:$N$103,3,FALSE))</f>
        <v>#N/A</v>
      </c>
      <c r="D104" s="8" t="e">
        <f>IF(B104=" "," ",IF(VLOOKUP(A104,Регистрация!$C$4:$N$103,7,FALSE)=0,"б/р",VLOOKUP(A104,Регистрация!$C$4:$N$103,7,FALSE)))</f>
        <v>#N/A</v>
      </c>
      <c r="E104" s="9" t="e">
        <f>IF(VLOOKUP(A104,Регистрация!$C$4:$N$103,11,FALSE)=0," ",VLOOKUP(A104,Регистрация!$C$4:$N$103,11,FALSE))</f>
        <v>#N/A</v>
      </c>
      <c r="F104" s="8" t="e">
        <f>IF(VLOOKUP(A104,Регистрация!$C$4:$N$103,8,FALSE)=0," ",VLOOKUP(A104,Регистрация!$C$4:$N$103,8,FALSE))</f>
        <v>#N/A</v>
      </c>
      <c r="G104" s="19"/>
      <c r="H104" s="18"/>
      <c r="I104" s="24">
        <f t="shared" si="24"/>
        <v>0</v>
      </c>
      <c r="J104" s="8"/>
      <c r="K104" s="24">
        <f t="shared" si="25"/>
        <v>0</v>
      </c>
      <c r="L104" s="8"/>
      <c r="M104" s="24">
        <f t="shared" si="26"/>
        <v>0</v>
      </c>
      <c r="N104" s="8"/>
      <c r="O104" s="24">
        <f t="shared" si="27"/>
        <v>0</v>
      </c>
      <c r="P104" s="8"/>
      <c r="Q104" s="22">
        <f t="shared" si="28"/>
        <v>0</v>
      </c>
      <c r="R104" s="18"/>
      <c r="S104" s="24">
        <f t="shared" si="29"/>
        <v>0</v>
      </c>
      <c r="T104" s="8"/>
      <c r="U104" s="24">
        <f t="shared" si="30"/>
        <v>0</v>
      </c>
      <c r="V104" s="8"/>
      <c r="W104" s="24">
        <f t="shared" si="31"/>
        <v>0</v>
      </c>
      <c r="X104" s="8"/>
      <c r="Y104" s="24">
        <f t="shared" si="32"/>
        <v>0</v>
      </c>
      <c r="Z104" s="8"/>
      <c r="AA104" s="22">
        <f t="shared" si="33"/>
        <v>0</v>
      </c>
      <c r="AB104" s="20">
        <f t="shared" si="34"/>
        <v>0</v>
      </c>
      <c r="AC104" s="16"/>
      <c r="AD104">
        <f t="shared" si="35"/>
        <v>0</v>
      </c>
    </row>
    <row r="105" spans="1:30" ht="15" customHeight="1">
      <c r="A105" s="13">
        <v>96</v>
      </c>
      <c r="B105" s="9" t="e">
        <f>IF(VLOOKUP(A105,Регистрация!$C$4:$N$103,2,FALSE)=0," ",VLOOKUP(A105,Регистрация!$C$4:$N$103,2,FALSE))</f>
        <v>#N/A</v>
      </c>
      <c r="C105" s="9" t="e">
        <f>IF(VLOOKUP(A105,Регистрация!$C$4:$N$103,3,FALSE)=0," ",VLOOKUP(A105,Регистрация!$C$4:$N$103,3,FALSE))</f>
        <v>#N/A</v>
      </c>
      <c r="D105" s="8" t="e">
        <f>IF(B105=" "," ",IF(VLOOKUP(A105,Регистрация!$C$4:$N$103,7,FALSE)=0,"б/р",VLOOKUP(A105,Регистрация!$C$4:$N$103,7,FALSE)))</f>
        <v>#N/A</v>
      </c>
      <c r="E105" s="9" t="e">
        <f>IF(VLOOKUP(A105,Регистрация!$C$4:$N$103,11,FALSE)=0," ",VLOOKUP(A105,Регистрация!$C$4:$N$103,11,FALSE))</f>
        <v>#N/A</v>
      </c>
      <c r="F105" s="8" t="e">
        <f>IF(VLOOKUP(A105,Регистрация!$C$4:$N$103,8,FALSE)=0," ",VLOOKUP(A105,Регистрация!$C$4:$N$103,8,FALSE))</f>
        <v>#N/A</v>
      </c>
      <c r="G105" s="19"/>
      <c r="H105" s="18"/>
      <c r="I105" s="24">
        <f t="shared" si="24"/>
        <v>0</v>
      </c>
      <c r="J105" s="8"/>
      <c r="K105" s="24">
        <f t="shared" si="25"/>
        <v>0</v>
      </c>
      <c r="L105" s="8"/>
      <c r="M105" s="24">
        <f t="shared" si="26"/>
        <v>0</v>
      </c>
      <c r="N105" s="8"/>
      <c r="O105" s="24">
        <f t="shared" si="27"/>
        <v>0</v>
      </c>
      <c r="P105" s="8"/>
      <c r="Q105" s="22">
        <f t="shared" si="28"/>
        <v>0</v>
      </c>
      <c r="R105" s="18"/>
      <c r="S105" s="24">
        <f t="shared" si="29"/>
        <v>0</v>
      </c>
      <c r="T105" s="8"/>
      <c r="U105" s="24">
        <f t="shared" si="30"/>
        <v>0</v>
      </c>
      <c r="V105" s="8"/>
      <c r="W105" s="24">
        <f t="shared" si="31"/>
        <v>0</v>
      </c>
      <c r="X105" s="8"/>
      <c r="Y105" s="24">
        <f t="shared" si="32"/>
        <v>0</v>
      </c>
      <c r="Z105" s="8"/>
      <c r="AA105" s="22">
        <f t="shared" si="33"/>
        <v>0</v>
      </c>
      <c r="AB105" s="20">
        <f t="shared" si="34"/>
        <v>0</v>
      </c>
      <c r="AC105" s="16"/>
      <c r="AD105">
        <f t="shared" si="35"/>
        <v>0</v>
      </c>
    </row>
    <row r="106" spans="1:30" ht="15" customHeight="1">
      <c r="A106" s="13">
        <v>97</v>
      </c>
      <c r="B106" s="9" t="e">
        <f>IF(VLOOKUP(A106,Регистрация!$C$4:$N$103,2,FALSE)=0," ",VLOOKUP(A106,Регистрация!$C$4:$N$103,2,FALSE))</f>
        <v>#N/A</v>
      </c>
      <c r="C106" s="9" t="e">
        <f>IF(VLOOKUP(A106,Регистрация!$C$4:$N$103,3,FALSE)=0," ",VLOOKUP(A106,Регистрация!$C$4:$N$103,3,FALSE))</f>
        <v>#N/A</v>
      </c>
      <c r="D106" s="8" t="e">
        <f>IF(B106=" "," ",IF(VLOOKUP(A106,Регистрация!$C$4:$N$103,7,FALSE)=0,"б/р",VLOOKUP(A106,Регистрация!$C$4:$N$103,7,FALSE)))</f>
        <v>#N/A</v>
      </c>
      <c r="E106" s="9" t="e">
        <f>IF(VLOOKUP(A106,Регистрация!$C$4:$N$103,11,FALSE)=0," ",VLOOKUP(A106,Регистрация!$C$4:$N$103,11,FALSE))</f>
        <v>#N/A</v>
      </c>
      <c r="F106" s="8" t="e">
        <f>IF(VLOOKUP(A106,Регистрация!$C$4:$N$103,8,FALSE)=0," ",VLOOKUP(A106,Регистрация!$C$4:$N$103,8,FALSE))</f>
        <v>#N/A</v>
      </c>
      <c r="G106" s="19"/>
      <c r="H106" s="18"/>
      <c r="I106" s="24">
        <f t="shared" si="24"/>
        <v>0</v>
      </c>
      <c r="J106" s="8"/>
      <c r="K106" s="24">
        <f t="shared" si="25"/>
        <v>0</v>
      </c>
      <c r="L106" s="8"/>
      <c r="M106" s="24">
        <f t="shared" si="26"/>
        <v>0</v>
      </c>
      <c r="N106" s="8"/>
      <c r="O106" s="24">
        <f t="shared" si="27"/>
        <v>0</v>
      </c>
      <c r="P106" s="8"/>
      <c r="Q106" s="22">
        <f t="shared" si="28"/>
        <v>0</v>
      </c>
      <c r="R106" s="18"/>
      <c r="S106" s="24">
        <f t="shared" si="29"/>
        <v>0</v>
      </c>
      <c r="T106" s="8"/>
      <c r="U106" s="24">
        <f t="shared" si="30"/>
        <v>0</v>
      </c>
      <c r="V106" s="8"/>
      <c r="W106" s="24">
        <f t="shared" si="31"/>
        <v>0</v>
      </c>
      <c r="X106" s="8"/>
      <c r="Y106" s="24">
        <f t="shared" si="32"/>
        <v>0</v>
      </c>
      <c r="Z106" s="8"/>
      <c r="AA106" s="22">
        <f t="shared" si="33"/>
        <v>0</v>
      </c>
      <c r="AB106" s="20">
        <f t="shared" si="34"/>
        <v>0</v>
      </c>
      <c r="AC106" s="16"/>
      <c r="AD106">
        <f t="shared" si="35"/>
        <v>0</v>
      </c>
    </row>
    <row r="107" spans="1:30" ht="15" customHeight="1">
      <c r="A107" s="13">
        <v>98</v>
      </c>
      <c r="B107" s="9" t="e">
        <f>IF(VLOOKUP(A107,Регистрация!$C$4:$N$103,2,FALSE)=0," ",VLOOKUP(A107,Регистрация!$C$4:$N$103,2,FALSE))</f>
        <v>#N/A</v>
      </c>
      <c r="C107" s="9" t="e">
        <f>IF(VLOOKUP(A107,Регистрация!$C$4:$N$103,3,FALSE)=0," ",VLOOKUP(A107,Регистрация!$C$4:$N$103,3,FALSE))</f>
        <v>#N/A</v>
      </c>
      <c r="D107" s="8" t="e">
        <f>IF(B107=" "," ",IF(VLOOKUP(A107,Регистрация!$C$4:$N$103,7,FALSE)=0,"б/р",VLOOKUP(A107,Регистрация!$C$4:$N$103,7,FALSE)))</f>
        <v>#N/A</v>
      </c>
      <c r="E107" s="9" t="e">
        <f>IF(VLOOKUP(A107,Регистрация!$C$4:$N$103,11,FALSE)=0," ",VLOOKUP(A107,Регистрация!$C$4:$N$103,11,FALSE))</f>
        <v>#N/A</v>
      </c>
      <c r="F107" s="8" t="e">
        <f>IF(VLOOKUP(A107,Регистрация!$C$4:$N$103,8,FALSE)=0," ",VLOOKUP(A107,Регистрация!$C$4:$N$103,8,FALSE))</f>
        <v>#N/A</v>
      </c>
      <c r="G107" s="19"/>
      <c r="H107" s="18"/>
      <c r="I107" s="24">
        <f t="shared" si="24"/>
        <v>0</v>
      </c>
      <c r="J107" s="8"/>
      <c r="K107" s="24">
        <f t="shared" si="25"/>
        <v>0</v>
      </c>
      <c r="L107" s="8"/>
      <c r="M107" s="24">
        <f t="shared" si="26"/>
        <v>0</v>
      </c>
      <c r="N107" s="8"/>
      <c r="O107" s="24">
        <f t="shared" si="27"/>
        <v>0</v>
      </c>
      <c r="P107" s="8"/>
      <c r="Q107" s="22">
        <f t="shared" si="28"/>
        <v>0</v>
      </c>
      <c r="R107" s="18"/>
      <c r="S107" s="24">
        <f t="shared" si="29"/>
        <v>0</v>
      </c>
      <c r="T107" s="8"/>
      <c r="U107" s="24">
        <f t="shared" si="30"/>
        <v>0</v>
      </c>
      <c r="V107" s="8"/>
      <c r="W107" s="24">
        <f t="shared" si="31"/>
        <v>0</v>
      </c>
      <c r="X107" s="8"/>
      <c r="Y107" s="24">
        <f t="shared" si="32"/>
        <v>0</v>
      </c>
      <c r="Z107" s="8"/>
      <c r="AA107" s="22">
        <f t="shared" si="33"/>
        <v>0</v>
      </c>
      <c r="AB107" s="20">
        <f t="shared" si="34"/>
        <v>0</v>
      </c>
      <c r="AC107" s="16"/>
      <c r="AD107">
        <f t="shared" si="35"/>
        <v>0</v>
      </c>
    </row>
    <row r="108" spans="1:30" ht="15" customHeight="1">
      <c r="A108" s="13">
        <v>99</v>
      </c>
      <c r="B108" s="9" t="e">
        <f>IF(VLOOKUP(A108,Регистрация!$C$4:$N$103,2,FALSE)=0," ",VLOOKUP(A108,Регистрация!$C$4:$N$103,2,FALSE))</f>
        <v>#N/A</v>
      </c>
      <c r="C108" s="9" t="e">
        <f>IF(VLOOKUP(A108,Регистрация!$C$4:$N$103,3,FALSE)=0," ",VLOOKUP(A108,Регистрация!$C$4:$N$103,3,FALSE))</f>
        <v>#N/A</v>
      </c>
      <c r="D108" s="8" t="e">
        <f>IF(B108=" "," ",IF(VLOOKUP(A108,Регистрация!$C$4:$N$103,7,FALSE)=0,"б/р",VLOOKUP(A108,Регистрация!$C$4:$N$103,7,FALSE)))</f>
        <v>#N/A</v>
      </c>
      <c r="E108" s="9" t="e">
        <f>IF(VLOOKUP(A108,Регистрация!$C$4:$N$103,11,FALSE)=0," ",VLOOKUP(A108,Регистрация!$C$4:$N$103,11,FALSE))</f>
        <v>#N/A</v>
      </c>
      <c r="F108" s="8" t="e">
        <f>IF(VLOOKUP(A108,Регистрация!$C$4:$N$103,8,FALSE)=0," ",VLOOKUP(A108,Регистрация!$C$4:$N$103,8,FALSE))</f>
        <v>#N/A</v>
      </c>
      <c r="G108" s="19"/>
      <c r="H108" s="18"/>
      <c r="I108" s="24">
        <f t="shared" si="24"/>
        <v>0</v>
      </c>
      <c r="J108" s="8"/>
      <c r="K108" s="24">
        <f t="shared" si="25"/>
        <v>0</v>
      </c>
      <c r="L108" s="8"/>
      <c r="M108" s="24">
        <f t="shared" si="26"/>
        <v>0</v>
      </c>
      <c r="N108" s="8"/>
      <c r="O108" s="24">
        <f t="shared" si="27"/>
        <v>0</v>
      </c>
      <c r="P108" s="8"/>
      <c r="Q108" s="22">
        <f t="shared" si="28"/>
        <v>0</v>
      </c>
      <c r="R108" s="18"/>
      <c r="S108" s="24">
        <f t="shared" si="29"/>
        <v>0</v>
      </c>
      <c r="T108" s="8"/>
      <c r="U108" s="24">
        <f t="shared" si="30"/>
        <v>0</v>
      </c>
      <c r="V108" s="8"/>
      <c r="W108" s="24">
        <f t="shared" si="31"/>
        <v>0</v>
      </c>
      <c r="X108" s="8"/>
      <c r="Y108" s="24">
        <f t="shared" si="32"/>
        <v>0</v>
      </c>
      <c r="Z108" s="8"/>
      <c r="AA108" s="22">
        <f t="shared" si="33"/>
        <v>0</v>
      </c>
      <c r="AB108" s="20">
        <f t="shared" si="34"/>
        <v>0</v>
      </c>
      <c r="AC108" s="16"/>
      <c r="AD108">
        <f t="shared" si="35"/>
        <v>0</v>
      </c>
    </row>
    <row r="109" spans="1:30" ht="15" customHeight="1" thickBot="1">
      <c r="A109" s="14">
        <v>100</v>
      </c>
      <c r="B109" s="30" t="e">
        <f>IF(VLOOKUP(A109,Регистрация!$C$4:$N$103,2,FALSE)=0," ",VLOOKUP(A109,Регистрация!$C$4:$N$103,2,FALSE))</f>
        <v>#N/A</v>
      </c>
      <c r="C109" s="30" t="e">
        <f>IF(VLOOKUP(A109,Регистрация!$C$4:$N$103,3,FALSE)=0," ",VLOOKUP(A109,Регистрация!$C$4:$N$103,3,FALSE))</f>
        <v>#N/A</v>
      </c>
      <c r="D109" s="15" t="e">
        <f>IF(B109=" "," ",IF(VLOOKUP(A109,Регистрация!$C$4:$N$103,7,FALSE)=0,"б/р",VLOOKUP(A109,Регистрация!$C$4:$N$103,7,FALSE)))</f>
        <v>#N/A</v>
      </c>
      <c r="E109" s="30" t="e">
        <f>IF(VLOOKUP(A109,Регистрация!$C$4:$N$103,11,FALSE)=0," ",VLOOKUP(A109,Регистрация!$C$4:$N$103,11,FALSE))</f>
        <v>#N/A</v>
      </c>
      <c r="F109" s="15" t="e">
        <f>IF(VLOOKUP(A109,Регистрация!$C$4:$N$103,8,FALSE)=0," ",VLOOKUP(A109,Регистрация!$C$4:$N$103,8,FALSE))</f>
        <v>#N/A</v>
      </c>
      <c r="G109" s="31"/>
      <c r="H109" s="14"/>
      <c r="I109" s="32">
        <f t="shared" si="24"/>
        <v>0</v>
      </c>
      <c r="J109" s="15"/>
      <c r="K109" s="32">
        <f t="shared" si="25"/>
        <v>0</v>
      </c>
      <c r="L109" s="15"/>
      <c r="M109" s="32">
        <f t="shared" si="26"/>
        <v>0</v>
      </c>
      <c r="N109" s="15"/>
      <c r="O109" s="32">
        <f t="shared" si="27"/>
        <v>0</v>
      </c>
      <c r="P109" s="15"/>
      <c r="Q109" s="33">
        <f t="shared" si="28"/>
        <v>0</v>
      </c>
      <c r="R109" s="14"/>
      <c r="S109" s="32">
        <f t="shared" si="29"/>
        <v>0</v>
      </c>
      <c r="T109" s="15"/>
      <c r="U109" s="32">
        <f t="shared" si="30"/>
        <v>0</v>
      </c>
      <c r="V109" s="15"/>
      <c r="W109" s="32">
        <f t="shared" si="31"/>
        <v>0</v>
      </c>
      <c r="X109" s="15"/>
      <c r="Y109" s="32">
        <f t="shared" si="32"/>
        <v>0</v>
      </c>
      <c r="Z109" s="15"/>
      <c r="AA109" s="33">
        <f t="shared" si="33"/>
        <v>0</v>
      </c>
      <c r="AB109" s="17">
        <f t="shared" si="34"/>
        <v>0</v>
      </c>
      <c r="AC109" s="17"/>
      <c r="AD109">
        <f t="shared" si="35"/>
        <v>0</v>
      </c>
    </row>
    <row r="110" ht="15" customHeight="1"/>
    <row r="111" spans="2:8" ht="15.75">
      <c r="B111" s="29" t="s">
        <v>38</v>
      </c>
      <c r="C111" s="2" t="s">
        <v>51</v>
      </c>
      <c r="D111" s="4" t="s">
        <v>52</v>
      </c>
      <c r="F111" s="2" t="s">
        <v>49</v>
      </c>
      <c r="H111" s="4" t="s">
        <v>50</v>
      </c>
    </row>
    <row r="112" spans="2:4" ht="15">
      <c r="B112" s="2" t="s">
        <v>53</v>
      </c>
      <c r="C112" s="2" t="s">
        <v>54</v>
      </c>
      <c r="D112" s="4" t="s">
        <v>52</v>
      </c>
    </row>
    <row r="113" spans="2:4" ht="15">
      <c r="B113" s="2" t="s">
        <v>48</v>
      </c>
      <c r="C113" s="2" t="s">
        <v>55</v>
      </c>
      <c r="D113" s="4" t="s">
        <v>52</v>
      </c>
    </row>
    <row r="114" spans="3:4" ht="15">
      <c r="C114" s="2" t="s">
        <v>56</v>
      </c>
      <c r="D114" s="4" t="s">
        <v>57</v>
      </c>
    </row>
  </sheetData>
  <sheetProtection/>
  <mergeCells count="21">
    <mergeCell ref="A7:A9"/>
    <mergeCell ref="R8:S8"/>
    <mergeCell ref="G7:G9"/>
    <mergeCell ref="F7:F9"/>
    <mergeCell ref="E7:E9"/>
    <mergeCell ref="X8:Y8"/>
    <mergeCell ref="C7:C9"/>
    <mergeCell ref="P8:Q8"/>
    <mergeCell ref="D7:D9"/>
    <mergeCell ref="R7:AA7"/>
    <mergeCell ref="B7:B9"/>
    <mergeCell ref="Z8:AA8"/>
    <mergeCell ref="H7:Q7"/>
    <mergeCell ref="V8:W8"/>
    <mergeCell ref="H8:I8"/>
    <mergeCell ref="T8:U8"/>
    <mergeCell ref="AC7:AC9"/>
    <mergeCell ref="AB7:AB9"/>
    <mergeCell ref="J8:K8"/>
    <mergeCell ref="L8:M8"/>
    <mergeCell ref="N8:O8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4"/>
  <sheetViews>
    <sheetView zoomScale="90" zoomScaleNormal="90" zoomScalePageLayoutView="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G10" sqref="G10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8" width="5.7109375" style="2" customWidth="1"/>
    <col min="9" max="9" width="5.7109375" style="21" customWidth="1"/>
    <col min="10" max="10" width="5.7109375" style="2" customWidth="1"/>
    <col min="11" max="11" width="5.7109375" style="21" customWidth="1"/>
    <col min="12" max="12" width="5.7109375" style="2" customWidth="1"/>
    <col min="13" max="13" width="5.7109375" style="21" customWidth="1"/>
    <col min="14" max="14" width="5.7109375" style="2" customWidth="1"/>
    <col min="15" max="15" width="5.7109375" style="21" customWidth="1"/>
    <col min="16" max="16" width="5.7109375" style="2" customWidth="1"/>
    <col min="17" max="18" width="5.7109375" style="21" customWidth="1"/>
    <col min="19" max="19" width="5.7109375" style="2" customWidth="1"/>
    <col min="20" max="20" width="5.7109375" style="21" customWidth="1"/>
    <col min="21" max="21" width="5.7109375" style="2" customWidth="1"/>
    <col min="22" max="22" width="5.7109375" style="21" customWidth="1"/>
    <col min="23" max="23" width="5.7109375" style="2" customWidth="1"/>
    <col min="24" max="24" width="5.7109375" style="21" customWidth="1"/>
    <col min="25" max="25" width="5.7109375" style="2" customWidth="1"/>
    <col min="26" max="26" width="5.7109375" style="21" customWidth="1"/>
    <col min="27" max="27" width="5.7109375" style="2" customWidth="1"/>
    <col min="28" max="29" width="5.7109375" style="21" customWidth="1"/>
    <col min="30" max="30" width="7.28125" style="2" customWidth="1"/>
    <col min="31" max="31" width="6.7109375" style="2" customWidth="1"/>
    <col min="32" max="33" width="0" style="0" hidden="1" customWidth="1"/>
  </cols>
  <sheetData>
    <row r="1" spans="2:18" ht="18.75">
      <c r="B1" s="26" t="s">
        <v>30</v>
      </c>
      <c r="Q1" s="27" t="s">
        <v>33</v>
      </c>
      <c r="R1" s="27"/>
    </row>
    <row r="2" spans="17:18" ht="18.75">
      <c r="Q2" s="27" t="s">
        <v>34</v>
      </c>
      <c r="R2" s="27"/>
    </row>
    <row r="3" spans="2:18" ht="18.75">
      <c r="B3" s="2" t="s">
        <v>31</v>
      </c>
      <c r="Q3" s="27" t="s">
        <v>35</v>
      </c>
      <c r="R3" s="27"/>
    </row>
    <row r="4" spans="2:18" ht="18.75">
      <c r="B4" s="2" t="s">
        <v>32</v>
      </c>
      <c r="Q4" s="27" t="s">
        <v>36</v>
      </c>
      <c r="R4" s="27"/>
    </row>
    <row r="6" spans="2:28" ht="15.75" thickBot="1">
      <c r="B6" s="28">
        <f ca="1">TODAY()</f>
        <v>43908</v>
      </c>
      <c r="AB6" s="21" t="s">
        <v>37</v>
      </c>
    </row>
    <row r="7" spans="1:31" ht="15">
      <c r="A7" s="117" t="s">
        <v>14</v>
      </c>
      <c r="B7" s="98" t="s">
        <v>15</v>
      </c>
      <c r="C7" s="98" t="s">
        <v>16</v>
      </c>
      <c r="D7" s="96" t="s">
        <v>10</v>
      </c>
      <c r="E7" s="98" t="s">
        <v>9</v>
      </c>
      <c r="F7" s="96" t="s">
        <v>17</v>
      </c>
      <c r="G7" s="107" t="s">
        <v>18</v>
      </c>
      <c r="H7" s="110" t="s">
        <v>19</v>
      </c>
      <c r="I7" s="104"/>
      <c r="J7" s="104"/>
      <c r="K7" s="104"/>
      <c r="L7" s="104"/>
      <c r="M7" s="104"/>
      <c r="N7" s="104"/>
      <c r="O7" s="104"/>
      <c r="P7" s="104"/>
      <c r="Q7" s="104"/>
      <c r="R7" s="132"/>
      <c r="S7" s="110" t="s">
        <v>29</v>
      </c>
      <c r="T7" s="104"/>
      <c r="U7" s="104"/>
      <c r="V7" s="104"/>
      <c r="W7" s="104"/>
      <c r="X7" s="104"/>
      <c r="Y7" s="104"/>
      <c r="Z7" s="104"/>
      <c r="AA7" s="104"/>
      <c r="AB7" s="104"/>
      <c r="AC7" s="132"/>
      <c r="AD7" s="129" t="s">
        <v>28</v>
      </c>
      <c r="AE7" s="94" t="s">
        <v>27</v>
      </c>
    </row>
    <row r="8" spans="1:31" ht="15">
      <c r="A8" s="118"/>
      <c r="B8" s="120"/>
      <c r="C8" s="120"/>
      <c r="D8" s="121"/>
      <c r="E8" s="120"/>
      <c r="F8" s="121"/>
      <c r="G8" s="108"/>
      <c r="H8" s="128" t="s">
        <v>20</v>
      </c>
      <c r="I8" s="127"/>
      <c r="J8" s="122" t="s">
        <v>23</v>
      </c>
      <c r="K8" s="127"/>
      <c r="L8" s="122" t="s">
        <v>24</v>
      </c>
      <c r="M8" s="127"/>
      <c r="N8" s="122" t="s">
        <v>25</v>
      </c>
      <c r="O8" s="127"/>
      <c r="P8" s="122" t="s">
        <v>26</v>
      </c>
      <c r="Q8" s="123"/>
      <c r="R8" s="135" t="s">
        <v>58</v>
      </c>
      <c r="S8" s="114" t="s">
        <v>20</v>
      </c>
      <c r="T8" s="134"/>
      <c r="U8" s="133" t="s">
        <v>23</v>
      </c>
      <c r="V8" s="134"/>
      <c r="W8" s="133" t="s">
        <v>24</v>
      </c>
      <c r="X8" s="134"/>
      <c r="Y8" s="133" t="s">
        <v>25</v>
      </c>
      <c r="Z8" s="134"/>
      <c r="AA8" s="133" t="s">
        <v>26</v>
      </c>
      <c r="AB8" s="116"/>
      <c r="AC8" s="135" t="s">
        <v>58</v>
      </c>
      <c r="AD8" s="130"/>
      <c r="AE8" s="106"/>
    </row>
    <row r="9" spans="1:31" ht="15.75" thickBot="1">
      <c r="A9" s="119"/>
      <c r="B9" s="99"/>
      <c r="C9" s="99"/>
      <c r="D9" s="97"/>
      <c r="E9" s="99"/>
      <c r="F9" s="97"/>
      <c r="G9" s="109"/>
      <c r="H9" s="14" t="s">
        <v>21</v>
      </c>
      <c r="I9" s="25" t="s">
        <v>22</v>
      </c>
      <c r="J9" s="15" t="s">
        <v>21</v>
      </c>
      <c r="K9" s="25" t="s">
        <v>22</v>
      </c>
      <c r="L9" s="15" t="s">
        <v>21</v>
      </c>
      <c r="M9" s="25" t="s">
        <v>22</v>
      </c>
      <c r="N9" s="15" t="s">
        <v>21</v>
      </c>
      <c r="O9" s="25" t="s">
        <v>22</v>
      </c>
      <c r="P9" s="15" t="s">
        <v>21</v>
      </c>
      <c r="Q9" s="23" t="s">
        <v>22</v>
      </c>
      <c r="R9" s="95"/>
      <c r="S9" s="14" t="s">
        <v>21</v>
      </c>
      <c r="T9" s="25" t="s">
        <v>22</v>
      </c>
      <c r="U9" s="15" t="s">
        <v>21</v>
      </c>
      <c r="V9" s="25" t="s">
        <v>22</v>
      </c>
      <c r="W9" s="15" t="s">
        <v>21</v>
      </c>
      <c r="X9" s="25" t="s">
        <v>22</v>
      </c>
      <c r="Y9" s="15" t="s">
        <v>21</v>
      </c>
      <c r="Z9" s="25" t="s">
        <v>22</v>
      </c>
      <c r="AA9" s="15" t="s">
        <v>21</v>
      </c>
      <c r="AB9" s="23" t="s">
        <v>22</v>
      </c>
      <c r="AC9" s="95"/>
      <c r="AD9" s="131"/>
      <c r="AE9" s="95"/>
    </row>
    <row r="10" spans="1:33" ht="15">
      <c r="A10" s="18">
        <v>13</v>
      </c>
      <c r="B10" s="9" t="str">
        <f>IF(VLOOKUP(A10,Регистрация!$C$4:$N$103,2,FALSE)=0," ",VLOOKUP(A10,Регистрация!$C$4:$N$103,2,FALSE))</f>
        <v> </v>
      </c>
      <c r="C10" s="9" t="str">
        <f>IF(VLOOKUP(A10,Регистрация!$C$4:$N$103,3,FALSE)=0," ",VLOOKUP(A10,Регистрация!$C$4:$N$103,3,FALSE))</f>
        <v>Аникаев Арсений</v>
      </c>
      <c r="D10" s="8">
        <f>IF(VLOOKUP(A10,Регистрация!$C$4:$N$103,7,FALSE)=0,"б/р",VLOOKUP(A10,Регистрация!$C$4:$N$103,7,FALSE))</f>
        <v>2008</v>
      </c>
      <c r="E10" s="9">
        <f>IF(VLOOKUP(A10,Регистрация!$C$4:$N$103,11,FALSE)=0," ",VLOOKUP(A10,Регистрация!$C$4:$N$103,11,FALSE))</f>
        <v>5</v>
      </c>
      <c r="F10" s="8" t="str">
        <f>IF(VLOOKUP(A10,Регистрация!$C$4:$N$103,8,FALSE)=0," ",VLOOKUP(A10,Регистрация!$C$4:$N$103,8,FALSE))</f>
        <v> </v>
      </c>
      <c r="G10" s="19">
        <v>2</v>
      </c>
      <c r="H10" s="18">
        <v>27</v>
      </c>
      <c r="I10" s="24">
        <f aca="true" t="shared" si="0" ref="I10:I73">SUM(H10*0.5)</f>
        <v>13.5</v>
      </c>
      <c r="J10" s="8">
        <v>31</v>
      </c>
      <c r="K10" s="24">
        <f aca="true" t="shared" si="1" ref="K10:K73">SUM(J10*0.5)</f>
        <v>15.5</v>
      </c>
      <c r="L10" s="8">
        <v>25</v>
      </c>
      <c r="M10" s="24">
        <f aca="true" t="shared" si="2" ref="M10:M73">SUM(L10*0.5)</f>
        <v>12.5</v>
      </c>
      <c r="N10" s="8">
        <v>31</v>
      </c>
      <c r="O10" s="24">
        <f aca="true" t="shared" si="3" ref="O10:O73">SUM(N10*0.5)</f>
        <v>15.5</v>
      </c>
      <c r="P10" s="8">
        <v>30.5</v>
      </c>
      <c r="Q10" s="22">
        <f aca="true" t="shared" si="4" ref="Q10:Q73">SUM(P10*0.5)</f>
        <v>15.25</v>
      </c>
      <c r="R10" s="34">
        <f>SUM(I10+K10+M10+O10+Q10)</f>
        <v>72.25</v>
      </c>
      <c r="S10" s="18">
        <v>0</v>
      </c>
      <c r="T10" s="24">
        <f aca="true" t="shared" si="5" ref="T10:T73">IF(S10=0,0,SUM(40+SUM(0.2-S10)*20))</f>
        <v>0</v>
      </c>
      <c r="U10" s="8">
        <v>1.4</v>
      </c>
      <c r="V10" s="24">
        <f aca="true" t="shared" si="6" ref="V10:V73">IF(U10=0,0,SUM(40+SUM(0.2-U10)*20))</f>
        <v>16</v>
      </c>
      <c r="W10" s="8">
        <v>0</v>
      </c>
      <c r="X10" s="24">
        <f aca="true" t="shared" si="7" ref="X10:X73">IF(W10=0,0,SUM(40+SUM(0.2-W10)*20))</f>
        <v>0</v>
      </c>
      <c r="Y10" s="8">
        <v>0</v>
      </c>
      <c r="Z10" s="24">
        <f aca="true" t="shared" si="8" ref="Z10:Z73">IF(Y10=0,0,SUM(40+SUM(0.2-Y10)*20))</f>
        <v>0</v>
      </c>
      <c r="AA10" s="8">
        <v>1.4</v>
      </c>
      <c r="AB10" s="22">
        <f aca="true" t="shared" si="9" ref="AB10:AB73">IF(AA10=0,0,SUM(40+SUM(0.2-AA10)*20))</f>
        <v>16</v>
      </c>
      <c r="AC10" s="36">
        <f>SUM(T10+V10+X10+Z10+AB10)</f>
        <v>32</v>
      </c>
      <c r="AD10" s="20">
        <f aca="true" t="shared" si="10" ref="AD10:AD73">SUM(I10+K10+M10+O10+Q10+T10+V10+X10+Z10+AB10)</f>
        <v>104.25</v>
      </c>
      <c r="AE10" s="20">
        <v>1</v>
      </c>
      <c r="AF10">
        <f aca="true" t="shared" si="11" ref="AF10:AF73">SUM(T10+V10+X10+Z10+AB10)</f>
        <v>32</v>
      </c>
      <c r="AG10">
        <v>1</v>
      </c>
    </row>
    <row r="11" spans="1:33" ht="15">
      <c r="A11" s="13">
        <v>5</v>
      </c>
      <c r="B11" s="9" t="str">
        <f>IF(VLOOKUP(A11,Регистрация!$C$4:$N$103,2,FALSE)=0," ",VLOOKUP(A11,Регистрация!$C$4:$N$103,2,FALSE))</f>
        <v> </v>
      </c>
      <c r="C11" s="9" t="str">
        <f>IF(VLOOKUP(A11,Регистрация!$C$4:$N$103,3,FALSE)=0," ",VLOOKUP(A11,Регистрация!$C$4:$N$103,3,FALSE))</f>
        <v>Петров Денис</v>
      </c>
      <c r="D11" s="8">
        <f>IF(VLOOKUP(A11,Регистрация!$C$4:$N$103,7,FALSE)=0,"б/р",VLOOKUP(A11,Регистрация!$C$4:$N$103,7,FALSE))</f>
        <v>2007</v>
      </c>
      <c r="E11" s="9">
        <f>IF(VLOOKUP(A11,Регистрация!$C$4:$N$103,11,FALSE)=0," ",VLOOKUP(A11,Регистрация!$C$4:$N$103,11,FALSE))</f>
        <v>6</v>
      </c>
      <c r="F11" s="8" t="str">
        <f>IF(VLOOKUP(A11,Регистрация!$C$4:$N$103,8,FALSE)=0," ",VLOOKUP(A11,Регистрация!$C$4:$N$103,8,FALSE))</f>
        <v> </v>
      </c>
      <c r="G11" s="19">
        <v>4</v>
      </c>
      <c r="H11" s="18">
        <v>6</v>
      </c>
      <c r="I11" s="24">
        <f t="shared" si="0"/>
        <v>3</v>
      </c>
      <c r="J11" s="8">
        <v>5</v>
      </c>
      <c r="K11" s="24">
        <f t="shared" si="1"/>
        <v>2.5</v>
      </c>
      <c r="L11" s="8">
        <v>12</v>
      </c>
      <c r="M11" s="24">
        <f t="shared" si="2"/>
        <v>6</v>
      </c>
      <c r="N11" s="8">
        <v>16.5</v>
      </c>
      <c r="O11" s="24">
        <f t="shared" si="3"/>
        <v>8.25</v>
      </c>
      <c r="P11" s="8">
        <v>15.5</v>
      </c>
      <c r="Q11" s="22">
        <f t="shared" si="4"/>
        <v>7.75</v>
      </c>
      <c r="R11" s="34">
        <f aca="true" t="shared" si="12" ref="R11:R32">SUM(I11+K11+M11+O11+Q11)</f>
        <v>27.5</v>
      </c>
      <c r="S11" s="18">
        <v>0</v>
      </c>
      <c r="T11" s="24">
        <f t="shared" si="5"/>
        <v>0</v>
      </c>
      <c r="U11" s="8">
        <v>1</v>
      </c>
      <c r="V11" s="24">
        <f t="shared" si="6"/>
        <v>24</v>
      </c>
      <c r="W11" s="8">
        <v>2</v>
      </c>
      <c r="X11" s="24">
        <f t="shared" si="7"/>
        <v>4</v>
      </c>
      <c r="Y11" s="8">
        <v>0.8</v>
      </c>
      <c r="Z11" s="24">
        <f t="shared" si="8"/>
        <v>28</v>
      </c>
      <c r="AA11" s="8">
        <v>0</v>
      </c>
      <c r="AB11" s="22">
        <f t="shared" si="9"/>
        <v>0</v>
      </c>
      <c r="AC11" s="36">
        <f aca="true" t="shared" si="13" ref="AC11:AC32">SUM(T11+V11+X11+Z11+AB11)</f>
        <v>56</v>
      </c>
      <c r="AD11" s="20">
        <f t="shared" si="10"/>
        <v>83.5</v>
      </c>
      <c r="AE11" s="16">
        <v>2</v>
      </c>
      <c r="AF11">
        <f t="shared" si="11"/>
        <v>56</v>
      </c>
      <c r="AG11">
        <v>2</v>
      </c>
    </row>
    <row r="12" spans="1:32" ht="15">
      <c r="A12" s="13">
        <v>21</v>
      </c>
      <c r="B12" s="9" t="str">
        <f>IF(VLOOKUP(A12,Регистрация!$C$4:$N$103,2,FALSE)=0," ",VLOOKUP(A12,Регистрация!$C$4:$N$103,2,FALSE))</f>
        <v> </v>
      </c>
      <c r="C12" s="9" t="str">
        <f>IF(VLOOKUP(A12,Регистрация!$C$4:$N$103,3,FALSE)=0," ",VLOOKUP(A12,Регистрация!$C$4:$N$103,3,FALSE))</f>
        <v>Рослов Николай</v>
      </c>
      <c r="D12" s="8">
        <f>IF(VLOOKUP(A12,Регистрация!$C$4:$N$103,7,FALSE)=0,"б/р",VLOOKUP(A12,Регистрация!$C$4:$N$103,7,FALSE))</f>
        <v>2006</v>
      </c>
      <c r="E12" s="9">
        <f>IF(VLOOKUP(A12,Регистрация!$C$4:$N$103,11,FALSE)=0," ",VLOOKUP(A12,Регистрация!$C$4:$N$103,11,FALSE))</f>
        <v>6</v>
      </c>
      <c r="F12" s="8" t="str">
        <f>IF(VLOOKUP(A12,Регистрация!$C$4:$N$103,8,FALSE)=0," ",VLOOKUP(A12,Регистрация!$C$4:$N$103,8,FALSE))</f>
        <v> </v>
      </c>
      <c r="G12" s="19">
        <v>7</v>
      </c>
      <c r="H12" s="18">
        <v>22.5</v>
      </c>
      <c r="I12" s="24">
        <f t="shared" si="0"/>
        <v>11.25</v>
      </c>
      <c r="J12" s="8">
        <v>24</v>
      </c>
      <c r="K12" s="24">
        <f t="shared" si="1"/>
        <v>12</v>
      </c>
      <c r="L12" s="8">
        <v>24</v>
      </c>
      <c r="M12" s="24">
        <f t="shared" si="2"/>
        <v>12</v>
      </c>
      <c r="N12" s="8">
        <v>24</v>
      </c>
      <c r="O12" s="24">
        <f t="shared" si="3"/>
        <v>12</v>
      </c>
      <c r="P12" s="8">
        <v>26.5</v>
      </c>
      <c r="Q12" s="22">
        <f t="shared" si="4"/>
        <v>13.25</v>
      </c>
      <c r="R12" s="34">
        <f t="shared" si="12"/>
        <v>60.5</v>
      </c>
      <c r="S12" s="18">
        <v>1.8</v>
      </c>
      <c r="T12" s="24">
        <f t="shared" si="5"/>
        <v>8</v>
      </c>
      <c r="U12" s="8">
        <v>0</v>
      </c>
      <c r="V12" s="24">
        <f t="shared" si="6"/>
        <v>0</v>
      </c>
      <c r="W12" s="8">
        <v>0</v>
      </c>
      <c r="X12" s="24">
        <f t="shared" si="7"/>
        <v>0</v>
      </c>
      <c r="Y12" s="8">
        <v>0</v>
      </c>
      <c r="Z12" s="24">
        <f t="shared" si="8"/>
        <v>0</v>
      </c>
      <c r="AA12" s="8">
        <v>1.6</v>
      </c>
      <c r="AB12" s="22">
        <f t="shared" si="9"/>
        <v>11.999999999999996</v>
      </c>
      <c r="AC12" s="36">
        <f t="shared" si="13"/>
        <v>19.999999999999996</v>
      </c>
      <c r="AD12" s="20">
        <f t="shared" si="10"/>
        <v>80.5</v>
      </c>
      <c r="AE12" s="16">
        <v>3</v>
      </c>
      <c r="AF12">
        <f t="shared" si="11"/>
        <v>19.999999999999996</v>
      </c>
    </row>
    <row r="13" spans="1:33" ht="15">
      <c r="A13" s="13">
        <v>2</v>
      </c>
      <c r="B13" s="9" t="str">
        <f>IF(VLOOKUP(A13,Регистрация!$C$4:$N$103,2,FALSE)=0," ",VLOOKUP(A13,Регистрация!$C$4:$N$103,2,FALSE))</f>
        <v> </v>
      </c>
      <c r="C13" s="9" t="str">
        <f>IF(VLOOKUP(A13,Регистрация!$C$4:$N$103,3,FALSE)=0," ",VLOOKUP(A13,Регистрация!$C$4:$N$103,3,FALSE))</f>
        <v>Рябиков Михаил</v>
      </c>
      <c r="D13" s="8">
        <f>IF(VLOOKUP(A13,Регистрация!$C$4:$N$103,7,FALSE)=0,"б/р",VLOOKUP(A13,Регистрация!$C$4:$N$103,7,FALSE))</f>
        <v>2007</v>
      </c>
      <c r="E13" s="9">
        <f>IF(VLOOKUP(A13,Регистрация!$C$4:$N$103,11,FALSE)=0," ",VLOOKUP(A13,Регистрация!$C$4:$N$103,11,FALSE))</f>
        <v>6</v>
      </c>
      <c r="F13" s="8" t="str">
        <f>IF(VLOOKUP(A13,Регистрация!$C$4:$N$103,8,FALSE)=0," ",VLOOKUP(A13,Регистрация!$C$4:$N$103,8,FALSE))</f>
        <v> </v>
      </c>
      <c r="G13" s="19">
        <v>22</v>
      </c>
      <c r="H13" s="18">
        <v>29</v>
      </c>
      <c r="I13" s="24">
        <f t="shared" si="0"/>
        <v>14.5</v>
      </c>
      <c r="J13" s="8">
        <v>29</v>
      </c>
      <c r="K13" s="24">
        <f t="shared" si="1"/>
        <v>14.5</v>
      </c>
      <c r="L13" s="8">
        <v>31</v>
      </c>
      <c r="M13" s="24">
        <f t="shared" si="2"/>
        <v>15.5</v>
      </c>
      <c r="N13" s="8">
        <v>24</v>
      </c>
      <c r="O13" s="24">
        <f t="shared" si="3"/>
        <v>12</v>
      </c>
      <c r="P13" s="8">
        <v>29.5</v>
      </c>
      <c r="Q13" s="22">
        <f t="shared" si="4"/>
        <v>14.75</v>
      </c>
      <c r="R13" s="34">
        <f t="shared" si="12"/>
        <v>71.25</v>
      </c>
      <c r="S13" s="18">
        <v>2</v>
      </c>
      <c r="T13" s="24">
        <f t="shared" si="5"/>
        <v>4</v>
      </c>
      <c r="U13" s="8">
        <v>0</v>
      </c>
      <c r="V13" s="24">
        <f t="shared" si="6"/>
        <v>0</v>
      </c>
      <c r="W13" s="8">
        <v>0</v>
      </c>
      <c r="X13" s="24">
        <f t="shared" si="7"/>
        <v>0</v>
      </c>
      <c r="Y13" s="8">
        <v>0</v>
      </c>
      <c r="Z13" s="24">
        <f t="shared" si="8"/>
        <v>0</v>
      </c>
      <c r="AA13" s="8">
        <v>0</v>
      </c>
      <c r="AB13" s="22">
        <f t="shared" si="9"/>
        <v>0</v>
      </c>
      <c r="AC13" s="36">
        <f t="shared" si="13"/>
        <v>4</v>
      </c>
      <c r="AD13" s="20">
        <f t="shared" si="10"/>
        <v>75.25</v>
      </c>
      <c r="AE13" s="16">
        <v>4</v>
      </c>
      <c r="AF13">
        <f t="shared" si="11"/>
        <v>4</v>
      </c>
      <c r="AG13">
        <v>3</v>
      </c>
    </row>
    <row r="14" spans="1:32" ht="15">
      <c r="A14" s="13">
        <v>1</v>
      </c>
      <c r="B14" s="9" t="str">
        <f>IF(VLOOKUP(A14,Регистрация!$C$4:$N$103,2,FALSE)=0," ",VLOOKUP(A14,Регистрация!$C$4:$N$103,2,FALSE))</f>
        <v> </v>
      </c>
      <c r="C14" s="9" t="str">
        <f>IF(VLOOKUP(A14,Регистрация!$C$4:$N$103,3,FALSE)=0," ",VLOOKUP(A14,Регистрация!$C$4:$N$103,3,FALSE))</f>
        <v>Колосов Николай</v>
      </c>
      <c r="D14" s="8">
        <f>IF(VLOOKUP(A14,Регистрация!$C$4:$N$103,7,FALSE)=0,"б/р",VLOOKUP(A14,Регистрация!$C$4:$N$103,7,FALSE))</f>
        <v>2008</v>
      </c>
      <c r="E14" s="9">
        <f>IF(VLOOKUP(A14,Регистрация!$C$4:$N$103,11,FALSE)=0," ",VLOOKUP(A14,Регистрация!$C$4:$N$103,11,FALSE))</f>
        <v>5</v>
      </c>
      <c r="F14" s="8" t="str">
        <f>IF(VLOOKUP(A14,Регистрация!$C$4:$N$103,8,FALSE)=0," ",VLOOKUP(A14,Регистрация!$C$4:$N$103,8,FALSE))</f>
        <v> </v>
      </c>
      <c r="G14" s="19">
        <v>13</v>
      </c>
      <c r="H14" s="18">
        <v>6</v>
      </c>
      <c r="I14" s="24">
        <f t="shared" si="0"/>
        <v>3</v>
      </c>
      <c r="J14" s="8">
        <v>4</v>
      </c>
      <c r="K14" s="24">
        <f t="shared" si="1"/>
        <v>2</v>
      </c>
      <c r="L14" s="8">
        <v>5.5</v>
      </c>
      <c r="M14" s="24">
        <f t="shared" si="2"/>
        <v>2.75</v>
      </c>
      <c r="N14" s="8">
        <v>6</v>
      </c>
      <c r="O14" s="24">
        <f t="shared" si="3"/>
        <v>3</v>
      </c>
      <c r="P14" s="8">
        <v>5</v>
      </c>
      <c r="Q14" s="22">
        <f t="shared" si="4"/>
        <v>2.5</v>
      </c>
      <c r="R14" s="34">
        <f t="shared" si="12"/>
        <v>13.25</v>
      </c>
      <c r="S14" s="18">
        <v>0.6</v>
      </c>
      <c r="T14" s="24">
        <f t="shared" si="5"/>
        <v>32</v>
      </c>
      <c r="U14" s="8">
        <v>0</v>
      </c>
      <c r="V14" s="24">
        <f t="shared" si="6"/>
        <v>0</v>
      </c>
      <c r="W14" s="8">
        <v>0</v>
      </c>
      <c r="X14" s="24">
        <f t="shared" si="7"/>
        <v>0</v>
      </c>
      <c r="Y14" s="8">
        <v>0</v>
      </c>
      <c r="Z14" s="24">
        <f t="shared" si="8"/>
        <v>0</v>
      </c>
      <c r="AA14" s="8">
        <v>1</v>
      </c>
      <c r="AB14" s="22">
        <f t="shared" si="9"/>
        <v>24</v>
      </c>
      <c r="AC14" s="36">
        <f t="shared" si="13"/>
        <v>56</v>
      </c>
      <c r="AD14" s="20">
        <f t="shared" si="10"/>
        <v>69.25</v>
      </c>
      <c r="AE14" s="16">
        <v>5</v>
      </c>
      <c r="AF14">
        <f t="shared" si="11"/>
        <v>56</v>
      </c>
    </row>
    <row r="15" spans="1:32" ht="15">
      <c r="A15" s="13">
        <v>16</v>
      </c>
      <c r="B15" s="9" t="str">
        <f>IF(VLOOKUP(A15,Регистрация!$C$4:$N$103,2,FALSE)=0," ",VLOOKUP(A15,Регистрация!$C$4:$N$103,2,FALSE))</f>
        <v> </v>
      </c>
      <c r="C15" s="9" t="str">
        <f>IF(VLOOKUP(A15,Регистрация!$C$4:$N$103,3,FALSE)=0," ",VLOOKUP(A15,Регистрация!$C$4:$N$103,3,FALSE))</f>
        <v>Иванова Софья</v>
      </c>
      <c r="D15" s="8">
        <f>IF(VLOOKUP(A15,Регистрация!$C$4:$N$103,7,FALSE)=0,"б/р",VLOOKUP(A15,Регистрация!$C$4:$N$103,7,FALSE))</f>
        <v>2007</v>
      </c>
      <c r="E15" s="9">
        <f>IF(VLOOKUP(A15,Регистрация!$C$4:$N$103,11,FALSE)=0," ",VLOOKUP(A15,Регистрация!$C$4:$N$103,11,FALSE))</f>
        <v>6</v>
      </c>
      <c r="F15" s="8" t="str">
        <f>IF(VLOOKUP(A15,Регистрация!$C$4:$N$103,8,FALSE)=0," ",VLOOKUP(A15,Регистрация!$C$4:$N$103,8,FALSE))</f>
        <v> </v>
      </c>
      <c r="G15" s="19">
        <v>23</v>
      </c>
      <c r="H15" s="18">
        <v>21</v>
      </c>
      <c r="I15" s="24">
        <f t="shared" si="0"/>
        <v>10.5</v>
      </c>
      <c r="J15" s="8">
        <v>20</v>
      </c>
      <c r="K15" s="24">
        <f t="shared" si="1"/>
        <v>10</v>
      </c>
      <c r="L15" s="8">
        <v>17.5</v>
      </c>
      <c r="M15" s="24">
        <f t="shared" si="2"/>
        <v>8.75</v>
      </c>
      <c r="N15" s="8">
        <v>20.5</v>
      </c>
      <c r="O15" s="24">
        <f t="shared" si="3"/>
        <v>10.25</v>
      </c>
      <c r="P15" s="8">
        <v>21</v>
      </c>
      <c r="Q15" s="22">
        <f t="shared" si="4"/>
        <v>10.5</v>
      </c>
      <c r="R15" s="34">
        <f t="shared" si="12"/>
        <v>50</v>
      </c>
      <c r="S15" s="18">
        <v>0</v>
      </c>
      <c r="T15" s="24">
        <f t="shared" si="5"/>
        <v>0</v>
      </c>
      <c r="U15" s="8">
        <v>0</v>
      </c>
      <c r="V15" s="24">
        <f t="shared" si="6"/>
        <v>0</v>
      </c>
      <c r="W15" s="8">
        <v>1.4</v>
      </c>
      <c r="X15" s="24">
        <f t="shared" si="7"/>
        <v>16</v>
      </c>
      <c r="Y15" s="8">
        <v>0</v>
      </c>
      <c r="Z15" s="24">
        <f t="shared" si="8"/>
        <v>0</v>
      </c>
      <c r="AA15" s="8">
        <v>0</v>
      </c>
      <c r="AB15" s="22">
        <f t="shared" si="9"/>
        <v>0</v>
      </c>
      <c r="AC15" s="36">
        <f t="shared" si="13"/>
        <v>16</v>
      </c>
      <c r="AD15" s="20">
        <f t="shared" si="10"/>
        <v>66</v>
      </c>
      <c r="AE15" s="16">
        <v>6</v>
      </c>
      <c r="AF15">
        <f t="shared" si="11"/>
        <v>16</v>
      </c>
    </row>
    <row r="16" spans="1:32" ht="15">
      <c r="A16" s="13">
        <v>3</v>
      </c>
      <c r="B16" s="9" t="str">
        <f>IF(VLOOKUP(A16,Регистрация!$C$4:$N$103,2,FALSE)=0," ",VLOOKUP(A16,Регистрация!$C$4:$N$103,2,FALSE))</f>
        <v> </v>
      </c>
      <c r="C16" s="9" t="str">
        <f>IF(VLOOKUP(A16,Регистрация!$C$4:$N$103,3,FALSE)=0," ",VLOOKUP(A16,Регистрация!$C$4:$N$103,3,FALSE))</f>
        <v>Рябов Александр</v>
      </c>
      <c r="D16" s="8">
        <f>IF(VLOOKUP(A16,Регистрация!$C$4:$N$103,7,FALSE)=0,"б/р",VLOOKUP(A16,Регистрация!$C$4:$N$103,7,FALSE))</f>
        <v>2008</v>
      </c>
      <c r="E16" s="9">
        <f>IF(VLOOKUP(A16,Регистрация!$C$4:$N$103,11,FALSE)=0," ",VLOOKUP(A16,Регистрация!$C$4:$N$103,11,FALSE))</f>
        <v>5</v>
      </c>
      <c r="F16" s="8" t="str">
        <f>IF(VLOOKUP(A16,Регистрация!$C$4:$N$103,8,FALSE)=0," ",VLOOKUP(A16,Регистрация!$C$4:$N$103,8,FALSE))</f>
        <v> </v>
      </c>
      <c r="G16" s="19">
        <v>8</v>
      </c>
      <c r="H16" s="18">
        <v>12</v>
      </c>
      <c r="I16" s="24">
        <f t="shared" si="0"/>
        <v>6</v>
      </c>
      <c r="J16" s="8">
        <v>17</v>
      </c>
      <c r="K16" s="24">
        <f t="shared" si="1"/>
        <v>8.5</v>
      </c>
      <c r="L16" s="8">
        <v>9</v>
      </c>
      <c r="M16" s="24">
        <f t="shared" si="2"/>
        <v>4.5</v>
      </c>
      <c r="N16" s="8">
        <v>14.5</v>
      </c>
      <c r="O16" s="24">
        <f t="shared" si="3"/>
        <v>7.25</v>
      </c>
      <c r="P16" s="8">
        <v>9</v>
      </c>
      <c r="Q16" s="22">
        <f t="shared" si="4"/>
        <v>4.5</v>
      </c>
      <c r="R16" s="34">
        <f t="shared" si="12"/>
        <v>30.75</v>
      </c>
      <c r="S16" s="18">
        <v>1.4</v>
      </c>
      <c r="T16" s="24">
        <f t="shared" si="5"/>
        <v>16</v>
      </c>
      <c r="U16" s="8">
        <v>0</v>
      </c>
      <c r="V16" s="24">
        <f t="shared" si="6"/>
        <v>0</v>
      </c>
      <c r="W16" s="8">
        <v>1.4</v>
      </c>
      <c r="X16" s="24">
        <f t="shared" si="7"/>
        <v>16</v>
      </c>
      <c r="Y16" s="8">
        <v>0</v>
      </c>
      <c r="Z16" s="24">
        <f t="shared" si="8"/>
        <v>0</v>
      </c>
      <c r="AA16" s="8">
        <v>0</v>
      </c>
      <c r="AB16" s="22">
        <f t="shared" si="9"/>
        <v>0</v>
      </c>
      <c r="AC16" s="36">
        <f t="shared" si="13"/>
        <v>32</v>
      </c>
      <c r="AD16" s="20">
        <f t="shared" si="10"/>
        <v>62.75</v>
      </c>
      <c r="AE16" s="16">
        <v>7</v>
      </c>
      <c r="AF16">
        <f t="shared" si="11"/>
        <v>32</v>
      </c>
    </row>
    <row r="17" spans="1:32" ht="15">
      <c r="A17" s="13">
        <v>22</v>
      </c>
      <c r="B17" s="9" t="e">
        <f>IF(VLOOKUP(A17,Регистрация!$C$4:$N$103,2,FALSE)=0," ",VLOOKUP(A17,Регистрация!$C$4:$N$103,2,FALSE))</f>
        <v>#N/A</v>
      </c>
      <c r="C17" s="9" t="e">
        <f>IF(VLOOKUP(A17,Регистрация!$C$4:$N$103,3,FALSE)=0," ",VLOOKUP(A17,Регистрация!$C$4:$N$103,3,FALSE))</f>
        <v>#N/A</v>
      </c>
      <c r="D17" s="8" t="e">
        <f>IF(VLOOKUP(A17,Регистрация!$C$4:$N$103,7,FALSE)=0,"б/р",VLOOKUP(A17,Регистрация!$C$4:$N$103,7,FALSE))</f>
        <v>#N/A</v>
      </c>
      <c r="E17" s="9" t="e">
        <f>IF(VLOOKUP(A17,Регистрация!$C$4:$N$103,11,FALSE)=0," ",VLOOKUP(A17,Регистрация!$C$4:$N$103,11,FALSE))</f>
        <v>#N/A</v>
      </c>
      <c r="F17" s="8" t="e">
        <f>IF(VLOOKUP(A17,Регистрация!$C$4:$N$103,8,FALSE)=0," ",VLOOKUP(A17,Регистрация!$C$4:$N$103,8,FALSE))</f>
        <v>#N/A</v>
      </c>
      <c r="G17" s="19">
        <v>18</v>
      </c>
      <c r="H17" s="18">
        <v>15</v>
      </c>
      <c r="I17" s="24">
        <f t="shared" si="0"/>
        <v>7.5</v>
      </c>
      <c r="J17" s="8">
        <v>22.5</v>
      </c>
      <c r="K17" s="24">
        <f t="shared" si="1"/>
        <v>11.25</v>
      </c>
      <c r="L17" s="8">
        <v>29</v>
      </c>
      <c r="M17" s="24">
        <f t="shared" si="2"/>
        <v>14.5</v>
      </c>
      <c r="N17" s="8">
        <v>29</v>
      </c>
      <c r="O17" s="24">
        <f t="shared" si="3"/>
        <v>14.5</v>
      </c>
      <c r="P17" s="8">
        <v>19</v>
      </c>
      <c r="Q17" s="22">
        <f t="shared" si="4"/>
        <v>9.5</v>
      </c>
      <c r="R17" s="34">
        <f t="shared" si="12"/>
        <v>57.25</v>
      </c>
      <c r="S17" s="18">
        <v>0</v>
      </c>
      <c r="T17" s="24">
        <f t="shared" si="5"/>
        <v>0</v>
      </c>
      <c r="U17" s="8">
        <v>0</v>
      </c>
      <c r="V17" s="24">
        <f t="shared" si="6"/>
        <v>0</v>
      </c>
      <c r="W17" s="8">
        <v>0</v>
      </c>
      <c r="X17" s="24">
        <f t="shared" si="7"/>
        <v>0</v>
      </c>
      <c r="Y17" s="8">
        <v>0</v>
      </c>
      <c r="Z17" s="24">
        <f t="shared" si="8"/>
        <v>0</v>
      </c>
      <c r="AA17" s="8">
        <v>0</v>
      </c>
      <c r="AB17" s="22">
        <f t="shared" si="9"/>
        <v>0</v>
      </c>
      <c r="AC17" s="36">
        <f t="shared" si="13"/>
        <v>0</v>
      </c>
      <c r="AD17" s="20">
        <f t="shared" si="10"/>
        <v>57.25</v>
      </c>
      <c r="AE17" s="16">
        <v>8</v>
      </c>
      <c r="AF17">
        <f t="shared" si="11"/>
        <v>0</v>
      </c>
    </row>
    <row r="18" spans="1:32" ht="15">
      <c r="A18" s="13">
        <v>11</v>
      </c>
      <c r="B18" s="9" t="str">
        <f>IF(VLOOKUP(A18,Регистрация!$C$4:$N$103,2,FALSE)=0," ",VLOOKUP(A18,Регистрация!$C$4:$N$103,2,FALSE))</f>
        <v> </v>
      </c>
      <c r="C18" s="9" t="str">
        <f>IF(VLOOKUP(A18,Регистрация!$C$4:$N$103,3,FALSE)=0," ",VLOOKUP(A18,Регистрация!$C$4:$N$103,3,FALSE))</f>
        <v>Ларин Владислав</v>
      </c>
      <c r="D18" s="8">
        <f>IF(VLOOKUP(A18,Регистрация!$C$4:$N$103,7,FALSE)=0,"б/р",VLOOKUP(A18,Регистрация!$C$4:$N$103,7,FALSE))</f>
        <v>2007</v>
      </c>
      <c r="E18" s="9">
        <f>IF(VLOOKUP(A18,Регистрация!$C$4:$N$103,11,FALSE)=0," ",VLOOKUP(A18,Регистрация!$C$4:$N$103,11,FALSE))</f>
        <v>6</v>
      </c>
      <c r="F18" s="8" t="str">
        <f>IF(VLOOKUP(A18,Регистрация!$C$4:$N$103,8,FALSE)=0," ",VLOOKUP(A18,Регистрация!$C$4:$N$103,8,FALSE))</f>
        <v> </v>
      </c>
      <c r="G18" s="19">
        <v>15</v>
      </c>
      <c r="H18" s="18">
        <v>20.5</v>
      </c>
      <c r="I18" s="24">
        <f t="shared" si="0"/>
        <v>10.25</v>
      </c>
      <c r="J18" s="8">
        <v>20</v>
      </c>
      <c r="K18" s="24">
        <f t="shared" si="1"/>
        <v>10</v>
      </c>
      <c r="L18" s="8">
        <v>18.5</v>
      </c>
      <c r="M18" s="24">
        <f t="shared" si="2"/>
        <v>9.25</v>
      </c>
      <c r="N18" s="8">
        <v>19.5</v>
      </c>
      <c r="O18" s="24">
        <f t="shared" si="3"/>
        <v>9.75</v>
      </c>
      <c r="P18" s="8">
        <v>22</v>
      </c>
      <c r="Q18" s="22">
        <f t="shared" si="4"/>
        <v>11</v>
      </c>
      <c r="R18" s="34">
        <f t="shared" si="12"/>
        <v>50.25</v>
      </c>
      <c r="S18" s="18">
        <v>0</v>
      </c>
      <c r="T18" s="24">
        <f t="shared" si="5"/>
        <v>0</v>
      </c>
      <c r="U18" s="8">
        <v>0</v>
      </c>
      <c r="V18" s="24">
        <f t="shared" si="6"/>
        <v>0</v>
      </c>
      <c r="W18" s="8">
        <v>0</v>
      </c>
      <c r="X18" s="24">
        <f t="shared" si="7"/>
        <v>0</v>
      </c>
      <c r="Y18" s="8">
        <v>0</v>
      </c>
      <c r="Z18" s="24">
        <f t="shared" si="8"/>
        <v>0</v>
      </c>
      <c r="AA18" s="8">
        <v>0</v>
      </c>
      <c r="AB18" s="22">
        <f t="shared" si="9"/>
        <v>0</v>
      </c>
      <c r="AC18" s="36">
        <f t="shared" si="13"/>
        <v>0</v>
      </c>
      <c r="AD18" s="20">
        <f t="shared" si="10"/>
        <v>50.25</v>
      </c>
      <c r="AE18" s="16">
        <v>9</v>
      </c>
      <c r="AF18">
        <f t="shared" si="11"/>
        <v>0</v>
      </c>
    </row>
    <row r="19" spans="1:32" ht="15">
      <c r="A19" s="13">
        <v>14</v>
      </c>
      <c r="B19" s="9" t="str">
        <f>IF(VLOOKUP(A19,Регистрация!$C$4:$N$103,2,FALSE)=0," ",VLOOKUP(A19,Регистрация!$C$4:$N$103,2,FALSE))</f>
        <v> </v>
      </c>
      <c r="C19" s="9" t="str">
        <f>IF(VLOOKUP(A19,Регистрация!$C$4:$N$103,3,FALSE)=0," ",VLOOKUP(A19,Регистрация!$C$4:$N$103,3,FALSE))</f>
        <v>Костерин Арсений</v>
      </c>
      <c r="D19" s="8">
        <f>IF(VLOOKUP(A19,Регистрация!$C$4:$N$103,7,FALSE)=0,"б/р",VLOOKUP(A19,Регистрация!$C$4:$N$103,7,FALSE))</f>
        <v>2008</v>
      </c>
      <c r="E19" s="9">
        <f>IF(VLOOKUP(A19,Регистрация!$C$4:$N$103,11,FALSE)=0," ",VLOOKUP(A19,Регистрация!$C$4:$N$103,11,FALSE))</f>
        <v>5</v>
      </c>
      <c r="F19" s="8" t="str">
        <f>IF(VLOOKUP(A19,Регистрация!$C$4:$N$103,8,FALSE)=0," ",VLOOKUP(A19,Регистрация!$C$4:$N$103,8,FALSE))</f>
        <v> </v>
      </c>
      <c r="G19" s="19">
        <v>21</v>
      </c>
      <c r="H19" s="18">
        <v>12.5</v>
      </c>
      <c r="I19" s="24">
        <f t="shared" si="0"/>
        <v>6.25</v>
      </c>
      <c r="J19" s="8">
        <v>0</v>
      </c>
      <c r="K19" s="24">
        <f t="shared" si="1"/>
        <v>0</v>
      </c>
      <c r="L19" s="8">
        <v>7.5</v>
      </c>
      <c r="M19" s="24">
        <f t="shared" si="2"/>
        <v>3.75</v>
      </c>
      <c r="N19" s="8">
        <v>15</v>
      </c>
      <c r="O19" s="24">
        <f t="shared" si="3"/>
        <v>7.5</v>
      </c>
      <c r="P19" s="8">
        <v>19</v>
      </c>
      <c r="Q19" s="22">
        <f t="shared" si="4"/>
        <v>9.5</v>
      </c>
      <c r="R19" s="34">
        <f t="shared" si="12"/>
        <v>27</v>
      </c>
      <c r="S19" s="18">
        <v>0</v>
      </c>
      <c r="T19" s="24">
        <f t="shared" si="5"/>
        <v>0</v>
      </c>
      <c r="U19" s="8">
        <v>1.2</v>
      </c>
      <c r="V19" s="24">
        <f t="shared" si="6"/>
        <v>20</v>
      </c>
      <c r="W19" s="8">
        <v>0</v>
      </c>
      <c r="X19" s="24">
        <f t="shared" si="7"/>
        <v>0</v>
      </c>
      <c r="Y19" s="8">
        <v>0</v>
      </c>
      <c r="Z19" s="24">
        <f t="shared" si="8"/>
        <v>0</v>
      </c>
      <c r="AA19" s="8">
        <v>0</v>
      </c>
      <c r="AB19" s="22">
        <f t="shared" si="9"/>
        <v>0</v>
      </c>
      <c r="AC19" s="36">
        <f t="shared" si="13"/>
        <v>20</v>
      </c>
      <c r="AD19" s="20">
        <f t="shared" si="10"/>
        <v>47</v>
      </c>
      <c r="AE19" s="16">
        <v>10</v>
      </c>
      <c r="AF19">
        <f t="shared" si="11"/>
        <v>20</v>
      </c>
    </row>
    <row r="20" spans="1:32" ht="15">
      <c r="A20" s="13">
        <v>15</v>
      </c>
      <c r="B20" s="9" t="str">
        <f>IF(VLOOKUP(A20,Регистрация!$C$4:$N$103,2,FALSE)=0," ",VLOOKUP(A20,Регистрация!$C$4:$N$103,2,FALSE))</f>
        <v> </v>
      </c>
      <c r="C20" s="9" t="str">
        <f>IF(VLOOKUP(A20,Регистрация!$C$4:$N$103,3,FALSE)=0," ",VLOOKUP(A20,Регистрация!$C$4:$N$103,3,FALSE))</f>
        <v>Петунин Дмирий</v>
      </c>
      <c r="D20" s="8">
        <f>IF(VLOOKUP(A20,Регистрация!$C$4:$N$103,7,FALSE)=0,"б/р",VLOOKUP(A20,Регистрация!$C$4:$N$103,7,FALSE))</f>
        <v>2009</v>
      </c>
      <c r="E20" s="9">
        <f>IF(VLOOKUP(A20,Регистрация!$C$4:$N$103,11,FALSE)=0," ",VLOOKUP(A20,Регистрация!$C$4:$N$103,11,FALSE))</f>
        <v>5</v>
      </c>
      <c r="F20" s="8" t="str">
        <f>IF(VLOOKUP(A20,Регистрация!$C$4:$N$103,8,FALSE)=0," ",VLOOKUP(A20,Регистрация!$C$4:$N$103,8,FALSE))</f>
        <v> </v>
      </c>
      <c r="G20" s="19">
        <v>14</v>
      </c>
      <c r="H20" s="18">
        <v>20.5</v>
      </c>
      <c r="I20" s="24">
        <f t="shared" si="0"/>
        <v>10.25</v>
      </c>
      <c r="J20" s="8">
        <v>13.5</v>
      </c>
      <c r="K20" s="24">
        <f t="shared" si="1"/>
        <v>6.75</v>
      </c>
      <c r="L20" s="8">
        <v>20.5</v>
      </c>
      <c r="M20" s="24">
        <f t="shared" si="2"/>
        <v>10.25</v>
      </c>
      <c r="N20" s="8">
        <v>11</v>
      </c>
      <c r="O20" s="24">
        <f t="shared" si="3"/>
        <v>5.5</v>
      </c>
      <c r="P20" s="8">
        <v>21</v>
      </c>
      <c r="Q20" s="22">
        <f t="shared" si="4"/>
        <v>10.5</v>
      </c>
      <c r="R20" s="34">
        <f t="shared" si="12"/>
        <v>43.25</v>
      </c>
      <c r="S20" s="18">
        <v>0</v>
      </c>
      <c r="T20" s="24">
        <f t="shared" si="5"/>
        <v>0</v>
      </c>
      <c r="U20" s="8">
        <v>0</v>
      </c>
      <c r="V20" s="24">
        <f t="shared" si="6"/>
        <v>0</v>
      </c>
      <c r="W20" s="8">
        <v>0</v>
      </c>
      <c r="X20" s="24">
        <f t="shared" si="7"/>
        <v>0</v>
      </c>
      <c r="Y20" s="8">
        <v>0</v>
      </c>
      <c r="Z20" s="24">
        <f t="shared" si="8"/>
        <v>0</v>
      </c>
      <c r="AA20" s="8">
        <v>0</v>
      </c>
      <c r="AB20" s="22">
        <f t="shared" si="9"/>
        <v>0</v>
      </c>
      <c r="AC20" s="36">
        <f t="shared" si="13"/>
        <v>0</v>
      </c>
      <c r="AD20" s="20">
        <f t="shared" si="10"/>
        <v>43.25</v>
      </c>
      <c r="AE20" s="16">
        <v>11</v>
      </c>
      <c r="AF20">
        <f t="shared" si="11"/>
        <v>0</v>
      </c>
    </row>
    <row r="21" spans="1:32" ht="15">
      <c r="A21" s="13">
        <v>17</v>
      </c>
      <c r="B21" s="9" t="str">
        <f>IF(VLOOKUP(A21,Регистрация!$C$4:$N$103,2,FALSE)=0," ",VLOOKUP(A21,Регистрация!$C$4:$N$103,2,FALSE))</f>
        <v> </v>
      </c>
      <c r="C21" s="9" t="str">
        <f>IF(VLOOKUP(A21,Регистрация!$C$4:$N$103,3,FALSE)=0," ",VLOOKUP(A21,Регистрация!$C$4:$N$103,3,FALSE))</f>
        <v>Никитин Артём</v>
      </c>
      <c r="D21" s="8">
        <f>IF(VLOOKUP(A21,Регистрация!$C$4:$N$103,7,FALSE)=0,"б/р",VLOOKUP(A21,Регистрация!$C$4:$N$103,7,FALSE))</f>
        <v>2007</v>
      </c>
      <c r="E21" s="9">
        <f>IF(VLOOKUP(A21,Регистрация!$C$4:$N$103,11,FALSE)=0," ",VLOOKUP(A21,Регистрация!$C$4:$N$103,11,FALSE))</f>
        <v>6</v>
      </c>
      <c r="F21" s="8" t="str">
        <f>IF(VLOOKUP(A21,Регистрация!$C$4:$N$103,8,FALSE)=0," ",VLOOKUP(A21,Регистрация!$C$4:$N$103,8,FALSE))</f>
        <v> </v>
      </c>
      <c r="G21" s="19">
        <v>10</v>
      </c>
      <c r="H21" s="18">
        <v>19.5</v>
      </c>
      <c r="I21" s="24">
        <f t="shared" si="0"/>
        <v>9.75</v>
      </c>
      <c r="J21" s="8">
        <v>11</v>
      </c>
      <c r="K21" s="24">
        <f t="shared" si="1"/>
        <v>5.5</v>
      </c>
      <c r="L21" s="8">
        <v>15</v>
      </c>
      <c r="M21" s="24">
        <f t="shared" si="2"/>
        <v>7.5</v>
      </c>
      <c r="N21" s="8">
        <v>3.5</v>
      </c>
      <c r="O21" s="24">
        <f t="shared" si="3"/>
        <v>1.75</v>
      </c>
      <c r="P21" s="8">
        <v>17.5</v>
      </c>
      <c r="Q21" s="22">
        <f t="shared" si="4"/>
        <v>8.75</v>
      </c>
      <c r="R21" s="34">
        <f t="shared" si="12"/>
        <v>33.25</v>
      </c>
      <c r="S21" s="18">
        <v>0</v>
      </c>
      <c r="T21" s="24">
        <f t="shared" si="5"/>
        <v>0</v>
      </c>
      <c r="U21" s="8">
        <v>0</v>
      </c>
      <c r="V21" s="24">
        <f t="shared" si="6"/>
        <v>0</v>
      </c>
      <c r="W21" s="8">
        <v>0</v>
      </c>
      <c r="X21" s="24">
        <f t="shared" si="7"/>
        <v>0</v>
      </c>
      <c r="Y21" s="8">
        <v>2</v>
      </c>
      <c r="Z21" s="24">
        <f t="shared" si="8"/>
        <v>4</v>
      </c>
      <c r="AA21" s="8">
        <v>0</v>
      </c>
      <c r="AB21" s="22">
        <f t="shared" si="9"/>
        <v>0</v>
      </c>
      <c r="AC21" s="36">
        <f t="shared" si="13"/>
        <v>4</v>
      </c>
      <c r="AD21" s="20">
        <f t="shared" si="10"/>
        <v>37.25</v>
      </c>
      <c r="AE21" s="16">
        <v>12</v>
      </c>
      <c r="AF21">
        <f t="shared" si="11"/>
        <v>4</v>
      </c>
    </row>
    <row r="22" spans="1:32" ht="15">
      <c r="A22" s="13">
        <v>23</v>
      </c>
      <c r="B22" s="9" t="e">
        <f>IF(VLOOKUP(A22,Регистрация!$C$4:$N$103,2,FALSE)=0," ",VLOOKUP(A22,Регистрация!$C$4:$N$103,2,FALSE))</f>
        <v>#N/A</v>
      </c>
      <c r="C22" s="9" t="e">
        <f>IF(VLOOKUP(A22,Регистрация!$C$4:$N$103,3,FALSE)=0," ",VLOOKUP(A22,Регистрация!$C$4:$N$103,3,FALSE))</f>
        <v>#N/A</v>
      </c>
      <c r="D22" s="8" t="e">
        <f>IF(VLOOKUP(A22,Регистрация!$C$4:$N$103,7,FALSE)=0,"б/р",VLOOKUP(A22,Регистрация!$C$4:$N$103,7,FALSE))</f>
        <v>#N/A</v>
      </c>
      <c r="E22" s="9" t="e">
        <f>IF(VLOOKUP(A22,Регистрация!$C$4:$N$103,11,FALSE)=0," ",VLOOKUP(A22,Регистрация!$C$4:$N$103,11,FALSE))</f>
        <v>#N/A</v>
      </c>
      <c r="F22" s="8" t="e">
        <f>IF(VLOOKUP(A22,Регистрация!$C$4:$N$103,8,FALSE)=0," ",VLOOKUP(A22,Регистрация!$C$4:$N$103,8,FALSE))</f>
        <v>#N/A</v>
      </c>
      <c r="G22" s="19">
        <v>1</v>
      </c>
      <c r="H22" s="18">
        <v>17</v>
      </c>
      <c r="I22" s="24">
        <f t="shared" si="0"/>
        <v>8.5</v>
      </c>
      <c r="J22" s="8">
        <v>18</v>
      </c>
      <c r="K22" s="24">
        <f t="shared" si="1"/>
        <v>9</v>
      </c>
      <c r="L22" s="8">
        <v>11.5</v>
      </c>
      <c r="M22" s="24">
        <f t="shared" si="2"/>
        <v>5.75</v>
      </c>
      <c r="N22" s="8">
        <v>12.5</v>
      </c>
      <c r="O22" s="24">
        <f t="shared" si="3"/>
        <v>6.25</v>
      </c>
      <c r="P22" s="8">
        <v>13.5</v>
      </c>
      <c r="Q22" s="22">
        <f t="shared" si="4"/>
        <v>6.75</v>
      </c>
      <c r="R22" s="34">
        <f t="shared" si="12"/>
        <v>36.25</v>
      </c>
      <c r="S22" s="18">
        <v>0</v>
      </c>
      <c r="T22" s="24">
        <f t="shared" si="5"/>
        <v>0</v>
      </c>
      <c r="U22" s="8">
        <v>0</v>
      </c>
      <c r="V22" s="24">
        <f t="shared" si="6"/>
        <v>0</v>
      </c>
      <c r="W22" s="8">
        <v>0</v>
      </c>
      <c r="X22" s="24">
        <f t="shared" si="7"/>
        <v>0</v>
      </c>
      <c r="Y22" s="8">
        <v>0</v>
      </c>
      <c r="Z22" s="24">
        <f t="shared" si="8"/>
        <v>0</v>
      </c>
      <c r="AA22" s="8">
        <v>0</v>
      </c>
      <c r="AB22" s="22">
        <f t="shared" si="9"/>
        <v>0</v>
      </c>
      <c r="AC22" s="36">
        <f t="shared" si="13"/>
        <v>0</v>
      </c>
      <c r="AD22" s="20">
        <f t="shared" si="10"/>
        <v>36.25</v>
      </c>
      <c r="AE22" s="16">
        <v>13</v>
      </c>
      <c r="AF22">
        <f t="shared" si="11"/>
        <v>0</v>
      </c>
    </row>
    <row r="23" spans="1:32" ht="15">
      <c r="A23" s="13">
        <v>12</v>
      </c>
      <c r="B23" s="9" t="str">
        <f>IF(VLOOKUP(A23,Регистрация!$C$4:$N$103,2,FALSE)=0," ",VLOOKUP(A23,Регистрация!$C$4:$N$103,2,FALSE))</f>
        <v> </v>
      </c>
      <c r="C23" s="9" t="str">
        <f>IF(VLOOKUP(A23,Регистрация!$C$4:$N$103,3,FALSE)=0," ",VLOOKUP(A23,Регистрация!$C$4:$N$103,3,FALSE))</f>
        <v>Дёгтев Андрей</v>
      </c>
      <c r="D23" s="8">
        <f>IF(VLOOKUP(A23,Регистрация!$C$4:$N$103,7,FALSE)=0,"б/р",VLOOKUP(A23,Регистрация!$C$4:$N$103,7,FALSE))</f>
        <v>2006</v>
      </c>
      <c r="E23" s="9">
        <f>IF(VLOOKUP(A23,Регистрация!$C$4:$N$103,11,FALSE)=0," ",VLOOKUP(A23,Регистрация!$C$4:$N$103,11,FALSE))</f>
        <v>7</v>
      </c>
      <c r="F23" s="8" t="str">
        <f>IF(VLOOKUP(A23,Регистрация!$C$4:$N$103,8,FALSE)=0," ",VLOOKUP(A23,Регистрация!$C$4:$N$103,8,FALSE))</f>
        <v> </v>
      </c>
      <c r="G23" s="19">
        <v>20</v>
      </c>
      <c r="H23" s="18">
        <v>4</v>
      </c>
      <c r="I23" s="24">
        <f t="shared" si="0"/>
        <v>2</v>
      </c>
      <c r="J23" s="8">
        <v>16.5</v>
      </c>
      <c r="K23" s="24">
        <f t="shared" si="1"/>
        <v>8.25</v>
      </c>
      <c r="L23" s="8">
        <v>15</v>
      </c>
      <c r="M23" s="24">
        <f t="shared" si="2"/>
        <v>7.5</v>
      </c>
      <c r="N23" s="8">
        <v>9</v>
      </c>
      <c r="O23" s="24">
        <f t="shared" si="3"/>
        <v>4.5</v>
      </c>
      <c r="P23" s="8">
        <v>14</v>
      </c>
      <c r="Q23" s="22">
        <f t="shared" si="4"/>
        <v>7</v>
      </c>
      <c r="R23" s="34">
        <f t="shared" si="12"/>
        <v>29.25</v>
      </c>
      <c r="S23" s="18">
        <v>0</v>
      </c>
      <c r="T23" s="24">
        <f t="shared" si="5"/>
        <v>0</v>
      </c>
      <c r="U23" s="8">
        <v>0</v>
      </c>
      <c r="V23" s="24">
        <f t="shared" si="6"/>
        <v>0</v>
      </c>
      <c r="W23" s="8">
        <v>0</v>
      </c>
      <c r="X23" s="24">
        <f t="shared" si="7"/>
        <v>0</v>
      </c>
      <c r="Y23" s="8">
        <v>0</v>
      </c>
      <c r="Z23" s="24">
        <f t="shared" si="8"/>
        <v>0</v>
      </c>
      <c r="AA23" s="8">
        <v>0</v>
      </c>
      <c r="AB23" s="22">
        <f t="shared" si="9"/>
        <v>0</v>
      </c>
      <c r="AC23" s="36">
        <f t="shared" si="13"/>
        <v>0</v>
      </c>
      <c r="AD23" s="20">
        <f t="shared" si="10"/>
        <v>29.25</v>
      </c>
      <c r="AE23" s="16">
        <v>14</v>
      </c>
      <c r="AF23">
        <f t="shared" si="11"/>
        <v>0</v>
      </c>
    </row>
    <row r="24" spans="1:32" ht="15">
      <c r="A24" s="13">
        <v>19</v>
      </c>
      <c r="B24" s="9" t="str">
        <f>IF(VLOOKUP(A24,Регистрация!$C$4:$N$103,2,FALSE)=0," ",VLOOKUP(A24,Регистрация!$C$4:$N$103,2,FALSE))</f>
        <v> </v>
      </c>
      <c r="C24" s="9" t="str">
        <f>IF(VLOOKUP(A24,Регистрация!$C$4:$N$103,3,FALSE)=0," ",VLOOKUP(A24,Регистрация!$C$4:$N$103,3,FALSE))</f>
        <v>Шмелв Максим</v>
      </c>
      <c r="D24" s="8">
        <f>IF(VLOOKUP(A24,Регистрация!$C$4:$N$103,7,FALSE)=0,"б/р",VLOOKUP(A24,Регистрация!$C$4:$N$103,7,FALSE))</f>
        <v>2007</v>
      </c>
      <c r="E24" s="9">
        <f>IF(VLOOKUP(A24,Регистрация!$C$4:$N$103,11,FALSE)=0," ",VLOOKUP(A24,Регистрация!$C$4:$N$103,11,FALSE))</f>
        <v>5</v>
      </c>
      <c r="F24" s="8" t="str">
        <f>IF(VLOOKUP(A24,Регистрация!$C$4:$N$103,8,FALSE)=0," ",VLOOKUP(A24,Регистрация!$C$4:$N$103,8,FALSE))</f>
        <v> </v>
      </c>
      <c r="G24" s="19">
        <v>5</v>
      </c>
      <c r="H24" s="18">
        <v>16.5</v>
      </c>
      <c r="I24" s="24">
        <f t="shared" si="0"/>
        <v>8.25</v>
      </c>
      <c r="J24" s="8">
        <v>11.5</v>
      </c>
      <c r="K24" s="24">
        <f t="shared" si="1"/>
        <v>5.75</v>
      </c>
      <c r="L24" s="8">
        <v>6.5</v>
      </c>
      <c r="M24" s="24">
        <f t="shared" si="2"/>
        <v>3.25</v>
      </c>
      <c r="N24" s="8">
        <v>9</v>
      </c>
      <c r="O24" s="24">
        <f t="shared" si="3"/>
        <v>4.5</v>
      </c>
      <c r="P24" s="8">
        <v>10.5</v>
      </c>
      <c r="Q24" s="22">
        <f t="shared" si="4"/>
        <v>5.25</v>
      </c>
      <c r="R24" s="34">
        <f t="shared" si="12"/>
        <v>27</v>
      </c>
      <c r="S24" s="18">
        <v>0</v>
      </c>
      <c r="T24" s="24">
        <f t="shared" si="5"/>
        <v>0</v>
      </c>
      <c r="U24" s="8">
        <v>0</v>
      </c>
      <c r="V24" s="24">
        <f t="shared" si="6"/>
        <v>0</v>
      </c>
      <c r="W24" s="8">
        <v>0</v>
      </c>
      <c r="X24" s="24">
        <f t="shared" si="7"/>
        <v>0</v>
      </c>
      <c r="Y24" s="8">
        <v>0</v>
      </c>
      <c r="Z24" s="24">
        <f t="shared" si="8"/>
        <v>0</v>
      </c>
      <c r="AA24" s="8">
        <v>0</v>
      </c>
      <c r="AB24" s="22">
        <f t="shared" si="9"/>
        <v>0</v>
      </c>
      <c r="AC24" s="36">
        <f t="shared" si="13"/>
        <v>0</v>
      </c>
      <c r="AD24" s="20">
        <f t="shared" si="10"/>
        <v>27</v>
      </c>
      <c r="AE24" s="16">
        <v>15</v>
      </c>
      <c r="AF24">
        <f t="shared" si="11"/>
        <v>0</v>
      </c>
    </row>
    <row r="25" spans="1:32" ht="15">
      <c r="A25" s="13">
        <v>8</v>
      </c>
      <c r="B25" s="9" t="str">
        <f>IF(VLOOKUP(A25,Регистрация!$C$4:$N$103,2,FALSE)=0," ",VLOOKUP(A25,Регистрация!$C$4:$N$103,2,FALSE))</f>
        <v> </v>
      </c>
      <c r="C25" s="9" t="str">
        <f>IF(VLOOKUP(A25,Регистрация!$C$4:$N$103,3,FALSE)=0," ",VLOOKUP(A25,Регистрация!$C$4:$N$103,3,FALSE))</f>
        <v>Никифоренко Илья</v>
      </c>
      <c r="D25" s="8">
        <f>IF(VLOOKUP(A25,Регистрация!$C$4:$N$103,7,FALSE)=0,"б/р",VLOOKUP(A25,Регистрация!$C$4:$N$103,7,FALSE))</f>
        <v>2008</v>
      </c>
      <c r="E25" s="9">
        <f>IF(VLOOKUP(A25,Регистрация!$C$4:$N$103,11,FALSE)=0," ",VLOOKUP(A25,Регистрация!$C$4:$N$103,11,FALSE))</f>
        <v>5</v>
      </c>
      <c r="F25" s="8" t="str">
        <f>IF(VLOOKUP(A25,Регистрация!$C$4:$N$103,8,FALSE)=0," ",VLOOKUP(A25,Регистрация!$C$4:$N$103,8,FALSE))</f>
        <v> </v>
      </c>
      <c r="G25" s="19">
        <v>6</v>
      </c>
      <c r="H25" s="18">
        <v>13.5</v>
      </c>
      <c r="I25" s="24">
        <f t="shared" si="0"/>
        <v>6.75</v>
      </c>
      <c r="J25" s="8">
        <v>11</v>
      </c>
      <c r="K25" s="24">
        <f t="shared" si="1"/>
        <v>5.5</v>
      </c>
      <c r="L25" s="8">
        <v>6.5</v>
      </c>
      <c r="M25" s="24">
        <f t="shared" si="2"/>
        <v>3.25</v>
      </c>
      <c r="N25" s="8">
        <v>10.5</v>
      </c>
      <c r="O25" s="24">
        <f t="shared" si="3"/>
        <v>5.25</v>
      </c>
      <c r="P25" s="8">
        <v>10</v>
      </c>
      <c r="Q25" s="22">
        <f t="shared" si="4"/>
        <v>5</v>
      </c>
      <c r="R25" s="34">
        <f t="shared" si="12"/>
        <v>25.75</v>
      </c>
      <c r="S25" s="18">
        <v>0</v>
      </c>
      <c r="T25" s="24">
        <f t="shared" si="5"/>
        <v>0</v>
      </c>
      <c r="U25" s="8">
        <v>0</v>
      </c>
      <c r="V25" s="24">
        <f t="shared" si="6"/>
        <v>0</v>
      </c>
      <c r="W25" s="8">
        <v>0</v>
      </c>
      <c r="X25" s="24">
        <f t="shared" si="7"/>
        <v>0</v>
      </c>
      <c r="Y25" s="8">
        <v>0</v>
      </c>
      <c r="Z25" s="24">
        <f t="shared" si="8"/>
        <v>0</v>
      </c>
      <c r="AA25" s="8">
        <v>0</v>
      </c>
      <c r="AB25" s="22">
        <f t="shared" si="9"/>
        <v>0</v>
      </c>
      <c r="AC25" s="36">
        <f t="shared" si="13"/>
        <v>0</v>
      </c>
      <c r="AD25" s="20">
        <f t="shared" si="10"/>
        <v>25.75</v>
      </c>
      <c r="AE25" s="16">
        <v>16</v>
      </c>
      <c r="AF25">
        <f t="shared" si="11"/>
        <v>0</v>
      </c>
    </row>
    <row r="26" spans="1:32" ht="15">
      <c r="A26" s="13">
        <v>9</v>
      </c>
      <c r="B26" s="9" t="str">
        <f>IF(VLOOKUP(A26,Регистрация!$C$4:$N$103,2,FALSE)=0," ",VLOOKUP(A26,Регистрация!$C$4:$N$103,2,FALSE))</f>
        <v> </v>
      </c>
      <c r="C26" s="9" t="str">
        <f>IF(VLOOKUP(A26,Регистрация!$C$4:$N$103,3,FALSE)=0," ",VLOOKUP(A26,Регистрация!$C$4:$N$103,3,FALSE))</f>
        <v>Фадее Рома</v>
      </c>
      <c r="D26" s="8">
        <f>IF(VLOOKUP(A26,Регистрация!$C$4:$N$103,7,FALSE)=0,"б/р",VLOOKUP(A26,Регистрация!$C$4:$N$103,7,FALSE))</f>
        <v>2008</v>
      </c>
      <c r="E26" s="9">
        <f>IF(VLOOKUP(A26,Регистрация!$C$4:$N$103,11,FALSE)=0," ",VLOOKUP(A26,Регистрация!$C$4:$N$103,11,FALSE))</f>
        <v>5</v>
      </c>
      <c r="F26" s="8" t="str">
        <f>IF(VLOOKUP(A26,Регистрация!$C$4:$N$103,8,FALSE)=0," ",VLOOKUP(A26,Регистрация!$C$4:$N$103,8,FALSE))</f>
        <v> </v>
      </c>
      <c r="G26" s="19">
        <v>17</v>
      </c>
      <c r="H26" s="18">
        <v>6.5</v>
      </c>
      <c r="I26" s="24">
        <f t="shared" si="0"/>
        <v>3.25</v>
      </c>
      <c r="J26" s="8">
        <v>5</v>
      </c>
      <c r="K26" s="24">
        <f t="shared" si="1"/>
        <v>2.5</v>
      </c>
      <c r="L26" s="8">
        <v>12.5</v>
      </c>
      <c r="M26" s="24">
        <f t="shared" si="2"/>
        <v>6.25</v>
      </c>
      <c r="N26" s="8">
        <v>12</v>
      </c>
      <c r="O26" s="24">
        <f t="shared" si="3"/>
        <v>6</v>
      </c>
      <c r="P26" s="8">
        <v>12.5</v>
      </c>
      <c r="Q26" s="22">
        <f t="shared" si="4"/>
        <v>6.25</v>
      </c>
      <c r="R26" s="34">
        <f t="shared" si="12"/>
        <v>24.25</v>
      </c>
      <c r="S26" s="18">
        <v>0</v>
      </c>
      <c r="T26" s="24">
        <f t="shared" si="5"/>
        <v>0</v>
      </c>
      <c r="U26" s="8">
        <v>0</v>
      </c>
      <c r="V26" s="24">
        <f t="shared" si="6"/>
        <v>0</v>
      </c>
      <c r="W26" s="8">
        <v>0</v>
      </c>
      <c r="X26" s="24">
        <f t="shared" si="7"/>
        <v>0</v>
      </c>
      <c r="Y26" s="8">
        <v>0</v>
      </c>
      <c r="Z26" s="24">
        <f t="shared" si="8"/>
        <v>0</v>
      </c>
      <c r="AA26" s="8">
        <v>0</v>
      </c>
      <c r="AB26" s="22">
        <f t="shared" si="9"/>
        <v>0</v>
      </c>
      <c r="AC26" s="36">
        <f t="shared" si="13"/>
        <v>0</v>
      </c>
      <c r="AD26" s="20">
        <f t="shared" si="10"/>
        <v>24.25</v>
      </c>
      <c r="AE26" s="16">
        <v>17</v>
      </c>
      <c r="AF26">
        <f t="shared" si="11"/>
        <v>0</v>
      </c>
    </row>
    <row r="27" spans="1:32" ht="15">
      <c r="A27" s="13">
        <v>4</v>
      </c>
      <c r="B27" s="9" t="str">
        <f>IF(VLOOKUP(A27,Регистрация!$C$4:$N$103,2,FALSE)=0," ",VLOOKUP(A27,Регистрация!$C$4:$N$103,2,FALSE))</f>
        <v> </v>
      </c>
      <c r="C27" s="9" t="str">
        <f>IF(VLOOKUP(A27,Регистрация!$C$4:$N$103,3,FALSE)=0," ",VLOOKUP(A27,Регистрация!$C$4:$N$103,3,FALSE))</f>
        <v>Жуков Илья</v>
      </c>
      <c r="D27" s="8">
        <f>IF(VLOOKUP(A27,Регистрация!$C$4:$N$103,7,FALSE)=0,"б/р",VLOOKUP(A27,Регистрация!$C$4:$N$103,7,FALSE))</f>
        <v>2007</v>
      </c>
      <c r="E27" s="9">
        <f>IF(VLOOKUP(A27,Регистрация!$C$4:$N$103,11,FALSE)=0," ",VLOOKUP(A27,Регистрация!$C$4:$N$103,11,FALSE))</f>
        <v>6</v>
      </c>
      <c r="F27" s="8" t="str">
        <f>IF(VLOOKUP(A27,Регистрация!$C$4:$N$103,8,FALSE)=0," ",VLOOKUP(A27,Регистрация!$C$4:$N$103,8,FALSE))</f>
        <v> </v>
      </c>
      <c r="G27" s="19">
        <v>3</v>
      </c>
      <c r="H27" s="18">
        <v>10</v>
      </c>
      <c r="I27" s="24">
        <f t="shared" si="0"/>
        <v>5</v>
      </c>
      <c r="J27" s="8">
        <v>5.5</v>
      </c>
      <c r="K27" s="24">
        <f t="shared" si="1"/>
        <v>2.75</v>
      </c>
      <c r="L27" s="8">
        <v>11.5</v>
      </c>
      <c r="M27" s="24">
        <f t="shared" si="2"/>
        <v>5.75</v>
      </c>
      <c r="N27" s="8">
        <v>8.5</v>
      </c>
      <c r="O27" s="24">
        <f t="shared" si="3"/>
        <v>4.25</v>
      </c>
      <c r="P27" s="8">
        <v>9.5</v>
      </c>
      <c r="Q27" s="22">
        <f t="shared" si="4"/>
        <v>4.75</v>
      </c>
      <c r="R27" s="34">
        <f t="shared" si="12"/>
        <v>22.5</v>
      </c>
      <c r="S27" s="18">
        <v>0</v>
      </c>
      <c r="T27" s="24">
        <f t="shared" si="5"/>
        <v>0</v>
      </c>
      <c r="U27" s="8">
        <v>0</v>
      </c>
      <c r="V27" s="24">
        <f t="shared" si="6"/>
        <v>0</v>
      </c>
      <c r="W27" s="8">
        <v>0</v>
      </c>
      <c r="X27" s="24">
        <f t="shared" si="7"/>
        <v>0</v>
      </c>
      <c r="Y27" s="8">
        <v>0</v>
      </c>
      <c r="Z27" s="24">
        <f t="shared" si="8"/>
        <v>0</v>
      </c>
      <c r="AA27" s="8">
        <v>0</v>
      </c>
      <c r="AB27" s="22">
        <f t="shared" si="9"/>
        <v>0</v>
      </c>
      <c r="AC27" s="36">
        <f t="shared" si="13"/>
        <v>0</v>
      </c>
      <c r="AD27" s="20">
        <f t="shared" si="10"/>
        <v>22.5</v>
      </c>
      <c r="AE27" s="16">
        <v>18</v>
      </c>
      <c r="AF27">
        <f t="shared" si="11"/>
        <v>0</v>
      </c>
    </row>
    <row r="28" spans="1:32" ht="15">
      <c r="A28" s="13">
        <v>7</v>
      </c>
      <c r="B28" s="9" t="str">
        <f>IF(VLOOKUP(A28,Регистрация!$C$4:$N$103,2,FALSE)=0," ",VLOOKUP(A28,Регистрация!$C$4:$N$103,2,FALSE))</f>
        <v> </v>
      </c>
      <c r="C28" s="9" t="str">
        <f>IF(VLOOKUP(A28,Регистрация!$C$4:$N$103,3,FALSE)=0," ",VLOOKUP(A28,Регистрация!$C$4:$N$103,3,FALSE))</f>
        <v>Кирсанов Никита</v>
      </c>
      <c r="D28" s="8">
        <f>IF(VLOOKUP(A28,Регистрация!$C$4:$N$103,7,FALSE)=0,"б/р",VLOOKUP(A28,Регистрация!$C$4:$N$103,7,FALSE))</f>
        <v>2006</v>
      </c>
      <c r="E28" s="9">
        <f>IF(VLOOKUP(A28,Регистрация!$C$4:$N$103,11,FALSE)=0," ",VLOOKUP(A28,Регистрация!$C$4:$N$103,11,FALSE))</f>
        <v>5</v>
      </c>
      <c r="F28" s="8" t="str">
        <f>IF(VLOOKUP(A28,Регистрация!$C$4:$N$103,8,FALSE)=0," ",VLOOKUP(A28,Регистрация!$C$4:$N$103,8,FALSE))</f>
        <v> </v>
      </c>
      <c r="G28" s="19">
        <v>12</v>
      </c>
      <c r="H28" s="18">
        <v>11</v>
      </c>
      <c r="I28" s="24">
        <f t="shared" si="0"/>
        <v>5.5</v>
      </c>
      <c r="J28" s="8">
        <v>5.5</v>
      </c>
      <c r="K28" s="24">
        <f t="shared" si="1"/>
        <v>2.75</v>
      </c>
      <c r="L28" s="8">
        <v>10</v>
      </c>
      <c r="M28" s="24">
        <f t="shared" si="2"/>
        <v>5</v>
      </c>
      <c r="N28" s="8">
        <v>9</v>
      </c>
      <c r="O28" s="24">
        <f t="shared" si="3"/>
        <v>4.5</v>
      </c>
      <c r="P28" s="8">
        <v>7</v>
      </c>
      <c r="Q28" s="22">
        <f t="shared" si="4"/>
        <v>3.5</v>
      </c>
      <c r="R28" s="34">
        <f t="shared" si="12"/>
        <v>21.25</v>
      </c>
      <c r="S28" s="18">
        <v>0</v>
      </c>
      <c r="T28" s="24">
        <f t="shared" si="5"/>
        <v>0</v>
      </c>
      <c r="U28" s="8">
        <v>0</v>
      </c>
      <c r="V28" s="24">
        <f t="shared" si="6"/>
        <v>0</v>
      </c>
      <c r="W28" s="8">
        <v>0</v>
      </c>
      <c r="X28" s="24">
        <f t="shared" si="7"/>
        <v>0</v>
      </c>
      <c r="Y28" s="8">
        <v>0</v>
      </c>
      <c r="Z28" s="24">
        <f t="shared" si="8"/>
        <v>0</v>
      </c>
      <c r="AA28" s="8">
        <v>0</v>
      </c>
      <c r="AB28" s="22">
        <f t="shared" si="9"/>
        <v>0</v>
      </c>
      <c r="AC28" s="36">
        <f t="shared" si="13"/>
        <v>0</v>
      </c>
      <c r="AD28" s="20">
        <f t="shared" si="10"/>
        <v>21.25</v>
      </c>
      <c r="AE28" s="16">
        <v>19</v>
      </c>
      <c r="AF28">
        <f t="shared" si="11"/>
        <v>0</v>
      </c>
    </row>
    <row r="29" spans="1:32" ht="15">
      <c r="A29" s="13">
        <v>10</v>
      </c>
      <c r="B29" s="9" t="str">
        <f>IF(VLOOKUP(A29,Регистрация!$C$4:$N$103,2,FALSE)=0," ",VLOOKUP(A29,Регистрация!$C$4:$N$103,2,FALSE))</f>
        <v> </v>
      </c>
      <c r="C29" s="9" t="str">
        <f>IF(VLOOKUP(A29,Регистрация!$C$4:$N$103,3,FALSE)=0," ",VLOOKUP(A29,Регистрация!$C$4:$N$103,3,FALSE))</f>
        <v>Сынков Андрей</v>
      </c>
      <c r="D29" s="8">
        <f>IF(VLOOKUP(A29,Регистрация!$C$4:$N$103,7,FALSE)=0,"б/р",VLOOKUP(A29,Регистрация!$C$4:$N$103,7,FALSE))</f>
        <v>2008</v>
      </c>
      <c r="E29" s="9">
        <f>IF(VLOOKUP(A29,Регистрация!$C$4:$N$103,11,FALSE)=0," ",VLOOKUP(A29,Регистрация!$C$4:$N$103,11,FALSE))</f>
        <v>5</v>
      </c>
      <c r="F29" s="8" t="str">
        <f>IF(VLOOKUP(A29,Регистрация!$C$4:$N$103,8,FALSE)=0," ",VLOOKUP(A29,Регистрация!$C$4:$N$103,8,FALSE))</f>
        <v> </v>
      </c>
      <c r="G29" s="19">
        <v>9</v>
      </c>
      <c r="H29" s="18">
        <v>9</v>
      </c>
      <c r="I29" s="24">
        <f t="shared" si="0"/>
        <v>4.5</v>
      </c>
      <c r="J29" s="8">
        <v>8</v>
      </c>
      <c r="K29" s="24">
        <f t="shared" si="1"/>
        <v>4</v>
      </c>
      <c r="L29" s="8">
        <v>3.5</v>
      </c>
      <c r="M29" s="24">
        <f t="shared" si="2"/>
        <v>1.75</v>
      </c>
      <c r="N29" s="8">
        <v>9.5</v>
      </c>
      <c r="O29" s="24">
        <f t="shared" si="3"/>
        <v>4.75</v>
      </c>
      <c r="P29" s="8">
        <v>10</v>
      </c>
      <c r="Q29" s="22">
        <f t="shared" si="4"/>
        <v>5</v>
      </c>
      <c r="R29" s="34">
        <f t="shared" si="12"/>
        <v>20</v>
      </c>
      <c r="S29" s="18">
        <v>0</v>
      </c>
      <c r="T29" s="24">
        <f t="shared" si="5"/>
        <v>0</v>
      </c>
      <c r="U29" s="8">
        <v>0</v>
      </c>
      <c r="V29" s="24">
        <f t="shared" si="6"/>
        <v>0</v>
      </c>
      <c r="W29" s="8">
        <v>0</v>
      </c>
      <c r="X29" s="24">
        <f t="shared" si="7"/>
        <v>0</v>
      </c>
      <c r="Y29" s="8">
        <v>0</v>
      </c>
      <c r="Z29" s="24">
        <f t="shared" si="8"/>
        <v>0</v>
      </c>
      <c r="AA29" s="8">
        <v>0</v>
      </c>
      <c r="AB29" s="22">
        <f t="shared" si="9"/>
        <v>0</v>
      </c>
      <c r="AC29" s="36">
        <f t="shared" si="13"/>
        <v>0</v>
      </c>
      <c r="AD29" s="20">
        <f t="shared" si="10"/>
        <v>20</v>
      </c>
      <c r="AE29" s="16">
        <v>20</v>
      </c>
      <c r="AF29">
        <f t="shared" si="11"/>
        <v>0</v>
      </c>
    </row>
    <row r="30" spans="1:32" ht="15">
      <c r="A30" s="13">
        <v>18</v>
      </c>
      <c r="B30" s="9" t="str">
        <f>IF(VLOOKUP(A30,Регистрация!$C$4:$N$103,2,FALSE)=0," ",VLOOKUP(A30,Регистрация!$C$4:$N$103,2,FALSE))</f>
        <v> </v>
      </c>
      <c r="C30" s="9" t="str">
        <f>IF(VLOOKUP(A30,Регистрация!$C$4:$N$103,3,FALSE)=0," ",VLOOKUP(A30,Регистрация!$C$4:$N$103,3,FALSE))</f>
        <v>Афонин Михаил</v>
      </c>
      <c r="D30" s="8">
        <f>IF(VLOOKUP(A30,Регистрация!$C$4:$N$103,7,FALSE)=0,"б/р",VLOOKUP(A30,Регистрация!$C$4:$N$103,7,FALSE))</f>
        <v>2009</v>
      </c>
      <c r="E30" s="9">
        <f>IF(VLOOKUP(A30,Регистрация!$C$4:$N$103,11,FALSE)=0," ",VLOOKUP(A30,Регистрация!$C$4:$N$103,11,FALSE))</f>
        <v>4</v>
      </c>
      <c r="F30" s="8" t="str">
        <f>IF(VLOOKUP(A30,Регистрация!$C$4:$N$103,8,FALSE)=0," ",VLOOKUP(A30,Регистрация!$C$4:$N$103,8,FALSE))</f>
        <v> </v>
      </c>
      <c r="G30" s="19">
        <v>19</v>
      </c>
      <c r="H30" s="18">
        <v>4.5</v>
      </c>
      <c r="I30" s="24">
        <f t="shared" si="0"/>
        <v>2.25</v>
      </c>
      <c r="J30" s="8">
        <v>13.5</v>
      </c>
      <c r="K30" s="24">
        <f t="shared" si="1"/>
        <v>6.75</v>
      </c>
      <c r="L30" s="8">
        <v>7.5</v>
      </c>
      <c r="M30" s="24">
        <f t="shared" si="2"/>
        <v>3.75</v>
      </c>
      <c r="N30" s="8">
        <v>6</v>
      </c>
      <c r="O30" s="24">
        <f t="shared" si="3"/>
        <v>3</v>
      </c>
      <c r="P30" s="8">
        <v>7.5</v>
      </c>
      <c r="Q30" s="22">
        <f t="shared" si="4"/>
        <v>3.75</v>
      </c>
      <c r="R30" s="34">
        <f t="shared" si="12"/>
        <v>19.5</v>
      </c>
      <c r="S30" s="18">
        <v>0</v>
      </c>
      <c r="T30" s="24">
        <f t="shared" si="5"/>
        <v>0</v>
      </c>
      <c r="U30" s="8">
        <v>0</v>
      </c>
      <c r="V30" s="24">
        <f t="shared" si="6"/>
        <v>0</v>
      </c>
      <c r="W30" s="8">
        <v>0</v>
      </c>
      <c r="X30" s="24">
        <f t="shared" si="7"/>
        <v>0</v>
      </c>
      <c r="Y30" s="8">
        <v>0</v>
      </c>
      <c r="Z30" s="24">
        <f t="shared" si="8"/>
        <v>0</v>
      </c>
      <c r="AA30" s="8">
        <v>0</v>
      </c>
      <c r="AB30" s="22">
        <f t="shared" si="9"/>
        <v>0</v>
      </c>
      <c r="AC30" s="36">
        <f t="shared" si="13"/>
        <v>0</v>
      </c>
      <c r="AD30" s="20">
        <f t="shared" si="10"/>
        <v>19.5</v>
      </c>
      <c r="AE30" s="16">
        <v>21</v>
      </c>
      <c r="AF30">
        <f t="shared" si="11"/>
        <v>0</v>
      </c>
    </row>
    <row r="31" spans="1:32" ht="15">
      <c r="A31" s="13">
        <v>20</v>
      </c>
      <c r="B31" s="9" t="str">
        <f>IF(VLOOKUP(A31,Регистрация!$C$4:$N$103,2,FALSE)=0," ",VLOOKUP(A31,Регистрация!$C$4:$N$103,2,FALSE))</f>
        <v> </v>
      </c>
      <c r="C31" s="9" t="str">
        <f>IF(VLOOKUP(A31,Регистрация!$C$4:$N$103,3,FALSE)=0," ",VLOOKUP(A31,Регистрация!$C$4:$N$103,3,FALSE))</f>
        <v>Озимков Алексей</v>
      </c>
      <c r="D31" s="8">
        <f>IF(VLOOKUP(A31,Регистрация!$C$4:$N$103,7,FALSE)=0,"б/р",VLOOKUP(A31,Регистрация!$C$4:$N$103,7,FALSE))</f>
        <v>2008</v>
      </c>
      <c r="E31" s="9">
        <f>IF(VLOOKUP(A31,Регистрация!$C$4:$N$103,11,FALSE)=0," ",VLOOKUP(A31,Регистрация!$C$4:$N$103,11,FALSE))</f>
        <v>4</v>
      </c>
      <c r="F31" s="8" t="str">
        <f>IF(VLOOKUP(A31,Регистрация!$C$4:$N$103,8,FALSE)=0," ",VLOOKUP(A31,Регистрация!$C$4:$N$103,8,FALSE))</f>
        <v> </v>
      </c>
      <c r="G31" s="19">
        <v>11</v>
      </c>
      <c r="H31" s="18">
        <v>6</v>
      </c>
      <c r="I31" s="24">
        <f t="shared" si="0"/>
        <v>3</v>
      </c>
      <c r="J31" s="8">
        <v>6</v>
      </c>
      <c r="K31" s="24">
        <f t="shared" si="1"/>
        <v>3</v>
      </c>
      <c r="L31" s="8">
        <v>9</v>
      </c>
      <c r="M31" s="24">
        <f t="shared" si="2"/>
        <v>4.5</v>
      </c>
      <c r="N31" s="8">
        <v>6.5</v>
      </c>
      <c r="O31" s="24">
        <f t="shared" si="3"/>
        <v>3.25</v>
      </c>
      <c r="P31" s="8">
        <v>10</v>
      </c>
      <c r="Q31" s="22">
        <f t="shared" si="4"/>
        <v>5</v>
      </c>
      <c r="R31" s="34">
        <f t="shared" si="12"/>
        <v>18.75</v>
      </c>
      <c r="S31" s="18">
        <v>0</v>
      </c>
      <c r="T31" s="24">
        <f t="shared" si="5"/>
        <v>0</v>
      </c>
      <c r="U31" s="8">
        <v>0</v>
      </c>
      <c r="V31" s="24">
        <f t="shared" si="6"/>
        <v>0</v>
      </c>
      <c r="W31" s="8">
        <v>0</v>
      </c>
      <c r="X31" s="24">
        <f t="shared" si="7"/>
        <v>0</v>
      </c>
      <c r="Y31" s="8">
        <v>0</v>
      </c>
      <c r="Z31" s="24">
        <f t="shared" si="8"/>
        <v>0</v>
      </c>
      <c r="AA31" s="8">
        <v>0</v>
      </c>
      <c r="AB31" s="22">
        <f t="shared" si="9"/>
        <v>0</v>
      </c>
      <c r="AC31" s="36">
        <f t="shared" si="13"/>
        <v>0</v>
      </c>
      <c r="AD31" s="20">
        <f t="shared" si="10"/>
        <v>18.75</v>
      </c>
      <c r="AE31" s="16">
        <v>22</v>
      </c>
      <c r="AF31">
        <f t="shared" si="11"/>
        <v>0</v>
      </c>
    </row>
    <row r="32" spans="1:32" ht="15">
      <c r="A32" s="13">
        <v>6</v>
      </c>
      <c r="B32" s="9" t="str">
        <f>IF(VLOOKUP(A32,Регистрация!$C$4:$N$103,2,FALSE)=0," ",VLOOKUP(A32,Регистрация!$C$4:$N$103,2,FALSE))</f>
        <v> </v>
      </c>
      <c r="C32" s="9" t="str">
        <f>IF(VLOOKUP(A32,Регистрация!$C$4:$N$103,3,FALSE)=0," ",VLOOKUP(A32,Регистрация!$C$4:$N$103,3,FALSE))</f>
        <v>Герасименко Даниил</v>
      </c>
      <c r="D32" s="8">
        <f>IF(VLOOKUP(A32,Регистрация!$C$4:$N$103,7,FALSE)=0,"б/р",VLOOKUP(A32,Регистрация!$C$4:$N$103,7,FALSE))</f>
        <v>2007</v>
      </c>
      <c r="E32" s="9">
        <f>IF(VLOOKUP(A32,Регистрация!$C$4:$N$103,11,FALSE)=0," ",VLOOKUP(A32,Регистрация!$C$4:$N$103,11,FALSE))</f>
        <v>6</v>
      </c>
      <c r="F32" s="8" t="str">
        <f>IF(VLOOKUP(A32,Регистрация!$C$4:$N$103,8,FALSE)=0," ",VLOOKUP(A32,Регистрация!$C$4:$N$103,8,FALSE))</f>
        <v> </v>
      </c>
      <c r="G32" s="19">
        <v>16</v>
      </c>
      <c r="H32" s="18">
        <v>7.5</v>
      </c>
      <c r="I32" s="24">
        <f t="shared" si="0"/>
        <v>3.75</v>
      </c>
      <c r="J32" s="8">
        <v>6.5</v>
      </c>
      <c r="K32" s="24">
        <f t="shared" si="1"/>
        <v>3.25</v>
      </c>
      <c r="L32" s="8">
        <v>8.5</v>
      </c>
      <c r="M32" s="24">
        <f t="shared" si="2"/>
        <v>4.25</v>
      </c>
      <c r="N32" s="8">
        <v>7.5</v>
      </c>
      <c r="O32" s="24">
        <f t="shared" si="3"/>
        <v>3.75</v>
      </c>
      <c r="P32" s="8">
        <v>7.5</v>
      </c>
      <c r="Q32" s="22">
        <f t="shared" si="4"/>
        <v>3.75</v>
      </c>
      <c r="R32" s="34">
        <f t="shared" si="12"/>
        <v>18.75</v>
      </c>
      <c r="S32" s="18">
        <v>0</v>
      </c>
      <c r="T32" s="24">
        <f t="shared" si="5"/>
        <v>0</v>
      </c>
      <c r="U32" s="8">
        <v>0</v>
      </c>
      <c r="V32" s="24">
        <f t="shared" si="6"/>
        <v>0</v>
      </c>
      <c r="W32" s="8">
        <v>0</v>
      </c>
      <c r="X32" s="24">
        <f t="shared" si="7"/>
        <v>0</v>
      </c>
      <c r="Y32" s="8">
        <v>0</v>
      </c>
      <c r="Z32" s="24">
        <f t="shared" si="8"/>
        <v>0</v>
      </c>
      <c r="AA32" s="8">
        <v>0</v>
      </c>
      <c r="AB32" s="22">
        <f t="shared" si="9"/>
        <v>0</v>
      </c>
      <c r="AC32" s="36">
        <f t="shared" si="13"/>
        <v>0</v>
      </c>
      <c r="AD32" s="20">
        <f t="shared" si="10"/>
        <v>18.75</v>
      </c>
      <c r="AE32" s="16">
        <v>22</v>
      </c>
      <c r="AF32">
        <f t="shared" si="11"/>
        <v>0</v>
      </c>
    </row>
    <row r="33" spans="1:32" ht="15" hidden="1">
      <c r="A33" s="13">
        <v>24</v>
      </c>
      <c r="B33" s="9" t="e">
        <f>IF(VLOOKUP(A33,Регистрация!$C$4:$N$103,2,FALSE)=0," ",VLOOKUP(A33,Регистрация!$C$4:$N$103,2,FALSE))</f>
        <v>#N/A</v>
      </c>
      <c r="C33" s="9" t="e">
        <f>IF(VLOOKUP(A33,Регистрация!$C$4:$N$103,3,FALSE)=0," ",VLOOKUP(A33,Регистрация!$C$4:$N$103,3,FALSE))</f>
        <v>#N/A</v>
      </c>
      <c r="D33" s="8" t="e">
        <f>IF(VLOOKUP(A33,Регистрация!$C$4:$N$103,7,FALSE)=0,"б/р",VLOOKUP(A33,Регистрация!$C$4:$N$103,7,FALSE))</f>
        <v>#N/A</v>
      </c>
      <c r="E33" s="9" t="e">
        <f>IF(VLOOKUP(A33,Регистрация!$C$4:$N$103,11,FALSE)=0," ",VLOOKUP(A33,Регистрация!$C$4:$N$103,11,FALSE))</f>
        <v>#N/A</v>
      </c>
      <c r="F33" s="8" t="e">
        <f>IF(VLOOKUP(A33,Регистрация!$C$4:$N$103,8,FALSE)=0," ",VLOOKUP(A33,Регистрация!$C$4:$N$103,8,FALSE))</f>
        <v>#N/A</v>
      </c>
      <c r="G33" s="19"/>
      <c r="H33" s="18"/>
      <c r="I33" s="24">
        <f t="shared" si="0"/>
        <v>0</v>
      </c>
      <c r="J33" s="8"/>
      <c r="K33" s="24">
        <f t="shared" si="1"/>
        <v>0</v>
      </c>
      <c r="L33" s="8"/>
      <c r="M33" s="24">
        <f t="shared" si="2"/>
        <v>0</v>
      </c>
      <c r="N33" s="8"/>
      <c r="O33" s="24">
        <f t="shared" si="3"/>
        <v>0</v>
      </c>
      <c r="P33" s="8"/>
      <c r="Q33" s="22">
        <f t="shared" si="4"/>
        <v>0</v>
      </c>
      <c r="R33" s="34"/>
      <c r="S33" s="18"/>
      <c r="T33" s="24">
        <f t="shared" si="5"/>
        <v>0</v>
      </c>
      <c r="U33" s="8"/>
      <c r="V33" s="24">
        <f t="shared" si="6"/>
        <v>0</v>
      </c>
      <c r="W33" s="8"/>
      <c r="X33" s="24">
        <f t="shared" si="7"/>
        <v>0</v>
      </c>
      <c r="Y33" s="8"/>
      <c r="Z33" s="24">
        <f t="shared" si="8"/>
        <v>0</v>
      </c>
      <c r="AA33" s="8"/>
      <c r="AB33" s="22">
        <f t="shared" si="9"/>
        <v>0</v>
      </c>
      <c r="AC33" s="36"/>
      <c r="AD33" s="20">
        <f t="shared" si="10"/>
        <v>0</v>
      </c>
      <c r="AE33" s="16"/>
      <c r="AF33">
        <f t="shared" si="11"/>
        <v>0</v>
      </c>
    </row>
    <row r="34" spans="1:32" ht="15" hidden="1">
      <c r="A34" s="13">
        <v>25</v>
      </c>
      <c r="B34" s="9" t="e">
        <f>IF(VLOOKUP(A34,Регистрация!$C$4:$N$103,2,FALSE)=0," ",VLOOKUP(A34,Регистрация!$C$4:$N$103,2,FALSE))</f>
        <v>#N/A</v>
      </c>
      <c r="C34" s="9" t="e">
        <f>IF(VLOOKUP(A34,Регистрация!$C$4:$N$103,3,FALSE)=0," ",VLOOKUP(A34,Регистрация!$C$4:$N$103,3,FALSE))</f>
        <v>#N/A</v>
      </c>
      <c r="D34" s="8" t="e">
        <f>IF(VLOOKUP(A34,Регистрация!$C$4:$N$103,7,FALSE)=0,"б/р",VLOOKUP(A34,Регистрация!$C$4:$N$103,7,FALSE))</f>
        <v>#N/A</v>
      </c>
      <c r="E34" s="9" t="e">
        <f>IF(VLOOKUP(A34,Регистрация!$C$4:$N$103,11,FALSE)=0," ",VLOOKUP(A34,Регистрация!$C$4:$N$103,11,FALSE))</f>
        <v>#N/A</v>
      </c>
      <c r="F34" s="8" t="e">
        <f>IF(VLOOKUP(A34,Регистрация!$C$4:$N$103,8,FALSE)=0," ",VLOOKUP(A34,Регистрация!$C$4:$N$103,8,FALSE))</f>
        <v>#N/A</v>
      </c>
      <c r="G34" s="19"/>
      <c r="H34" s="18"/>
      <c r="I34" s="24">
        <f t="shared" si="0"/>
        <v>0</v>
      </c>
      <c r="J34" s="8"/>
      <c r="K34" s="24">
        <f t="shared" si="1"/>
        <v>0</v>
      </c>
      <c r="L34" s="8"/>
      <c r="M34" s="24">
        <f t="shared" si="2"/>
        <v>0</v>
      </c>
      <c r="N34" s="8"/>
      <c r="O34" s="24">
        <f t="shared" si="3"/>
        <v>0</v>
      </c>
      <c r="P34" s="8"/>
      <c r="Q34" s="22">
        <f t="shared" si="4"/>
        <v>0</v>
      </c>
      <c r="R34" s="34"/>
      <c r="S34" s="18"/>
      <c r="T34" s="24">
        <f t="shared" si="5"/>
        <v>0</v>
      </c>
      <c r="U34" s="8"/>
      <c r="V34" s="24">
        <f t="shared" si="6"/>
        <v>0</v>
      </c>
      <c r="W34" s="8"/>
      <c r="X34" s="24">
        <f t="shared" si="7"/>
        <v>0</v>
      </c>
      <c r="Y34" s="8"/>
      <c r="Z34" s="24">
        <f t="shared" si="8"/>
        <v>0</v>
      </c>
      <c r="AA34" s="8"/>
      <c r="AB34" s="22">
        <f t="shared" si="9"/>
        <v>0</v>
      </c>
      <c r="AC34" s="36"/>
      <c r="AD34" s="20">
        <f t="shared" si="10"/>
        <v>0</v>
      </c>
      <c r="AE34" s="16"/>
      <c r="AF34">
        <f t="shared" si="11"/>
        <v>0</v>
      </c>
    </row>
    <row r="35" spans="1:32" ht="15" hidden="1">
      <c r="A35" s="13">
        <v>26</v>
      </c>
      <c r="B35" s="9" t="e">
        <f>IF(VLOOKUP(A35,Регистрация!$C$4:$N$103,2,FALSE)=0," ",VLOOKUP(A35,Регистрация!$C$4:$N$103,2,FALSE))</f>
        <v>#N/A</v>
      </c>
      <c r="C35" s="9" t="e">
        <f>IF(VLOOKUP(A35,Регистрация!$C$4:$N$103,3,FALSE)=0," ",VLOOKUP(A35,Регистрация!$C$4:$N$103,3,FALSE))</f>
        <v>#N/A</v>
      </c>
      <c r="D35" s="8" t="e">
        <f>IF(VLOOKUP(A35,Регистрация!$C$4:$N$103,7,FALSE)=0,"б/р",VLOOKUP(A35,Регистрация!$C$4:$N$103,7,FALSE))</f>
        <v>#N/A</v>
      </c>
      <c r="E35" s="9" t="e">
        <f>IF(VLOOKUP(A35,Регистрация!$C$4:$N$103,11,FALSE)=0," ",VLOOKUP(A35,Регистрация!$C$4:$N$103,11,FALSE))</f>
        <v>#N/A</v>
      </c>
      <c r="F35" s="8" t="e">
        <f>IF(VLOOKUP(A35,Регистрация!$C$4:$N$103,8,FALSE)=0," ",VLOOKUP(A35,Регистрация!$C$4:$N$103,8,FALSE))</f>
        <v>#N/A</v>
      </c>
      <c r="G35" s="19"/>
      <c r="H35" s="18"/>
      <c r="I35" s="24">
        <f t="shared" si="0"/>
        <v>0</v>
      </c>
      <c r="J35" s="8"/>
      <c r="K35" s="24">
        <f t="shared" si="1"/>
        <v>0</v>
      </c>
      <c r="L35" s="8"/>
      <c r="M35" s="24">
        <f t="shared" si="2"/>
        <v>0</v>
      </c>
      <c r="N35" s="8"/>
      <c r="O35" s="24">
        <f t="shared" si="3"/>
        <v>0</v>
      </c>
      <c r="P35" s="8"/>
      <c r="Q35" s="22">
        <f t="shared" si="4"/>
        <v>0</v>
      </c>
      <c r="R35" s="34"/>
      <c r="S35" s="18"/>
      <c r="T35" s="24">
        <f t="shared" si="5"/>
        <v>0</v>
      </c>
      <c r="U35" s="8"/>
      <c r="V35" s="24">
        <f t="shared" si="6"/>
        <v>0</v>
      </c>
      <c r="W35" s="8"/>
      <c r="X35" s="24">
        <f t="shared" si="7"/>
        <v>0</v>
      </c>
      <c r="Y35" s="8"/>
      <c r="Z35" s="24">
        <f t="shared" si="8"/>
        <v>0</v>
      </c>
      <c r="AA35" s="8"/>
      <c r="AB35" s="22">
        <f t="shared" si="9"/>
        <v>0</v>
      </c>
      <c r="AC35" s="36"/>
      <c r="AD35" s="20">
        <f t="shared" si="10"/>
        <v>0</v>
      </c>
      <c r="AE35" s="16"/>
      <c r="AF35">
        <f t="shared" si="11"/>
        <v>0</v>
      </c>
    </row>
    <row r="36" spans="1:32" ht="15" hidden="1">
      <c r="A36" s="13">
        <v>27</v>
      </c>
      <c r="B36" s="9" t="e">
        <f>IF(VLOOKUP(A36,Регистрация!$C$4:$N$103,2,FALSE)=0," ",VLOOKUP(A36,Регистрация!$C$4:$N$103,2,FALSE))</f>
        <v>#N/A</v>
      </c>
      <c r="C36" s="9" t="e">
        <f>IF(VLOOKUP(A36,Регистрация!$C$4:$N$103,3,FALSE)=0," ",VLOOKUP(A36,Регистрация!$C$4:$N$103,3,FALSE))</f>
        <v>#N/A</v>
      </c>
      <c r="D36" s="8" t="e">
        <f>IF(VLOOKUP(A36,Регистрация!$C$4:$N$103,7,FALSE)=0,"б/р",VLOOKUP(A36,Регистрация!$C$4:$N$103,7,FALSE))</f>
        <v>#N/A</v>
      </c>
      <c r="E36" s="9" t="e">
        <f>IF(VLOOKUP(A36,Регистрация!$C$4:$N$103,11,FALSE)=0," ",VLOOKUP(A36,Регистрация!$C$4:$N$103,11,FALSE))</f>
        <v>#N/A</v>
      </c>
      <c r="F36" s="8" t="e">
        <f>IF(VLOOKUP(A36,Регистрация!$C$4:$N$103,8,FALSE)=0," ",VLOOKUP(A36,Регистрация!$C$4:$N$103,8,FALSE))</f>
        <v>#N/A</v>
      </c>
      <c r="G36" s="19"/>
      <c r="H36" s="18"/>
      <c r="I36" s="24">
        <f t="shared" si="0"/>
        <v>0</v>
      </c>
      <c r="J36" s="8"/>
      <c r="K36" s="24">
        <f t="shared" si="1"/>
        <v>0</v>
      </c>
      <c r="L36" s="8"/>
      <c r="M36" s="24">
        <f t="shared" si="2"/>
        <v>0</v>
      </c>
      <c r="N36" s="8"/>
      <c r="O36" s="24">
        <f t="shared" si="3"/>
        <v>0</v>
      </c>
      <c r="P36" s="8"/>
      <c r="Q36" s="22">
        <f t="shared" si="4"/>
        <v>0</v>
      </c>
      <c r="R36" s="34"/>
      <c r="S36" s="18"/>
      <c r="T36" s="24">
        <f t="shared" si="5"/>
        <v>0</v>
      </c>
      <c r="U36" s="8"/>
      <c r="V36" s="24">
        <f t="shared" si="6"/>
        <v>0</v>
      </c>
      <c r="W36" s="8"/>
      <c r="X36" s="24">
        <f t="shared" si="7"/>
        <v>0</v>
      </c>
      <c r="Y36" s="8"/>
      <c r="Z36" s="24">
        <f t="shared" si="8"/>
        <v>0</v>
      </c>
      <c r="AA36" s="8"/>
      <c r="AB36" s="22">
        <f t="shared" si="9"/>
        <v>0</v>
      </c>
      <c r="AC36" s="36"/>
      <c r="AD36" s="20">
        <f t="shared" si="10"/>
        <v>0</v>
      </c>
      <c r="AE36" s="16"/>
      <c r="AF36">
        <f t="shared" si="11"/>
        <v>0</v>
      </c>
    </row>
    <row r="37" spans="1:32" ht="15" hidden="1">
      <c r="A37" s="13">
        <v>28</v>
      </c>
      <c r="B37" s="9" t="e">
        <f>IF(VLOOKUP(A37,Регистрация!$C$4:$N$103,2,FALSE)=0," ",VLOOKUP(A37,Регистрация!$C$4:$N$103,2,FALSE))</f>
        <v>#N/A</v>
      </c>
      <c r="C37" s="9" t="e">
        <f>IF(VLOOKUP(A37,Регистрация!$C$4:$N$103,3,FALSE)=0," ",VLOOKUP(A37,Регистрация!$C$4:$N$103,3,FALSE))</f>
        <v>#N/A</v>
      </c>
      <c r="D37" s="8" t="e">
        <f>IF(VLOOKUP(A37,Регистрация!$C$4:$N$103,7,FALSE)=0,"б/р",VLOOKUP(A37,Регистрация!$C$4:$N$103,7,FALSE))</f>
        <v>#N/A</v>
      </c>
      <c r="E37" s="9" t="e">
        <f>IF(VLOOKUP(A37,Регистрация!$C$4:$N$103,11,FALSE)=0," ",VLOOKUP(A37,Регистрация!$C$4:$N$103,11,FALSE))</f>
        <v>#N/A</v>
      </c>
      <c r="F37" s="8" t="e">
        <f>IF(VLOOKUP(A37,Регистрация!$C$4:$N$103,8,FALSE)=0," ",VLOOKUP(A37,Регистрация!$C$4:$N$103,8,FALSE))</f>
        <v>#N/A</v>
      </c>
      <c r="G37" s="19"/>
      <c r="H37" s="18"/>
      <c r="I37" s="24">
        <f t="shared" si="0"/>
        <v>0</v>
      </c>
      <c r="J37" s="8"/>
      <c r="K37" s="24">
        <f t="shared" si="1"/>
        <v>0</v>
      </c>
      <c r="L37" s="8"/>
      <c r="M37" s="24">
        <f t="shared" si="2"/>
        <v>0</v>
      </c>
      <c r="N37" s="8"/>
      <c r="O37" s="24">
        <f t="shared" si="3"/>
        <v>0</v>
      </c>
      <c r="P37" s="8"/>
      <c r="Q37" s="22">
        <f t="shared" si="4"/>
        <v>0</v>
      </c>
      <c r="R37" s="34"/>
      <c r="S37" s="18"/>
      <c r="T37" s="24">
        <f t="shared" si="5"/>
        <v>0</v>
      </c>
      <c r="U37" s="8"/>
      <c r="V37" s="24">
        <f t="shared" si="6"/>
        <v>0</v>
      </c>
      <c r="W37" s="8"/>
      <c r="X37" s="24">
        <f t="shared" si="7"/>
        <v>0</v>
      </c>
      <c r="Y37" s="8"/>
      <c r="Z37" s="24">
        <f t="shared" si="8"/>
        <v>0</v>
      </c>
      <c r="AA37" s="8"/>
      <c r="AB37" s="22">
        <f t="shared" si="9"/>
        <v>0</v>
      </c>
      <c r="AC37" s="36"/>
      <c r="AD37" s="20">
        <f t="shared" si="10"/>
        <v>0</v>
      </c>
      <c r="AE37" s="16"/>
      <c r="AF37">
        <f t="shared" si="11"/>
        <v>0</v>
      </c>
    </row>
    <row r="38" spans="1:32" ht="15" hidden="1">
      <c r="A38" s="13">
        <v>29</v>
      </c>
      <c r="B38" s="9" t="e">
        <f>IF(VLOOKUP(A38,Регистрация!$C$4:$N$103,2,FALSE)=0," ",VLOOKUP(A38,Регистрация!$C$4:$N$103,2,FALSE))</f>
        <v>#N/A</v>
      </c>
      <c r="C38" s="9" t="e">
        <f>IF(VLOOKUP(A38,Регистрация!$C$4:$N$103,3,FALSE)=0," ",VLOOKUP(A38,Регистрация!$C$4:$N$103,3,FALSE))</f>
        <v>#N/A</v>
      </c>
      <c r="D38" s="8" t="e">
        <f>IF(VLOOKUP(A38,Регистрация!$C$4:$N$103,7,FALSE)=0,"б/р",VLOOKUP(A38,Регистрация!$C$4:$N$103,7,FALSE))</f>
        <v>#N/A</v>
      </c>
      <c r="E38" s="9" t="e">
        <f>IF(VLOOKUP(A38,Регистрация!$C$4:$N$103,11,FALSE)=0," ",VLOOKUP(A38,Регистрация!$C$4:$N$103,11,FALSE))</f>
        <v>#N/A</v>
      </c>
      <c r="F38" s="8" t="e">
        <f>IF(VLOOKUP(A38,Регистрация!$C$4:$N$103,8,FALSE)=0," ",VLOOKUP(A38,Регистрация!$C$4:$N$103,8,FALSE))</f>
        <v>#N/A</v>
      </c>
      <c r="G38" s="19"/>
      <c r="H38" s="18"/>
      <c r="I38" s="24">
        <f t="shared" si="0"/>
        <v>0</v>
      </c>
      <c r="J38" s="8"/>
      <c r="K38" s="24">
        <f t="shared" si="1"/>
        <v>0</v>
      </c>
      <c r="L38" s="8"/>
      <c r="M38" s="24">
        <f t="shared" si="2"/>
        <v>0</v>
      </c>
      <c r="N38" s="8"/>
      <c r="O38" s="24">
        <f t="shared" si="3"/>
        <v>0</v>
      </c>
      <c r="P38" s="8"/>
      <c r="Q38" s="22">
        <f t="shared" si="4"/>
        <v>0</v>
      </c>
      <c r="R38" s="34"/>
      <c r="S38" s="18"/>
      <c r="T38" s="24">
        <f t="shared" si="5"/>
        <v>0</v>
      </c>
      <c r="U38" s="8"/>
      <c r="V38" s="24">
        <f t="shared" si="6"/>
        <v>0</v>
      </c>
      <c r="W38" s="8"/>
      <c r="X38" s="24">
        <f t="shared" si="7"/>
        <v>0</v>
      </c>
      <c r="Y38" s="8"/>
      <c r="Z38" s="24">
        <f t="shared" si="8"/>
        <v>0</v>
      </c>
      <c r="AA38" s="8"/>
      <c r="AB38" s="22">
        <f t="shared" si="9"/>
        <v>0</v>
      </c>
      <c r="AC38" s="36"/>
      <c r="AD38" s="20">
        <f t="shared" si="10"/>
        <v>0</v>
      </c>
      <c r="AE38" s="16"/>
      <c r="AF38">
        <f t="shared" si="11"/>
        <v>0</v>
      </c>
    </row>
    <row r="39" spans="1:32" ht="15" hidden="1">
      <c r="A39" s="13">
        <v>30</v>
      </c>
      <c r="B39" s="9" t="e">
        <f>IF(VLOOKUP(A39,Регистрация!$C$4:$N$103,2,FALSE)=0," ",VLOOKUP(A39,Регистрация!$C$4:$N$103,2,FALSE))</f>
        <v>#N/A</v>
      </c>
      <c r="C39" s="9" t="e">
        <f>IF(VLOOKUP(A39,Регистрация!$C$4:$N$103,3,FALSE)=0," ",VLOOKUP(A39,Регистрация!$C$4:$N$103,3,FALSE))</f>
        <v>#N/A</v>
      </c>
      <c r="D39" s="8" t="e">
        <f>IF(VLOOKUP(A39,Регистрация!$C$4:$N$103,7,FALSE)=0,"б/р",VLOOKUP(A39,Регистрация!$C$4:$N$103,7,FALSE))</f>
        <v>#N/A</v>
      </c>
      <c r="E39" s="9" t="e">
        <f>IF(VLOOKUP(A39,Регистрация!$C$4:$N$103,11,FALSE)=0," ",VLOOKUP(A39,Регистрация!$C$4:$N$103,11,FALSE))</f>
        <v>#N/A</v>
      </c>
      <c r="F39" s="8" t="e">
        <f>IF(VLOOKUP(A39,Регистрация!$C$4:$N$103,8,FALSE)=0," ",VLOOKUP(A39,Регистрация!$C$4:$N$103,8,FALSE))</f>
        <v>#N/A</v>
      </c>
      <c r="G39" s="19"/>
      <c r="H39" s="18"/>
      <c r="I39" s="24">
        <f t="shared" si="0"/>
        <v>0</v>
      </c>
      <c r="J39" s="8"/>
      <c r="K39" s="24">
        <f t="shared" si="1"/>
        <v>0</v>
      </c>
      <c r="L39" s="8"/>
      <c r="M39" s="24">
        <f t="shared" si="2"/>
        <v>0</v>
      </c>
      <c r="N39" s="8"/>
      <c r="O39" s="24">
        <f t="shared" si="3"/>
        <v>0</v>
      </c>
      <c r="P39" s="8"/>
      <c r="Q39" s="22">
        <f t="shared" si="4"/>
        <v>0</v>
      </c>
      <c r="R39" s="34"/>
      <c r="S39" s="18"/>
      <c r="T39" s="24">
        <f t="shared" si="5"/>
        <v>0</v>
      </c>
      <c r="U39" s="8"/>
      <c r="V39" s="24">
        <f t="shared" si="6"/>
        <v>0</v>
      </c>
      <c r="W39" s="8"/>
      <c r="X39" s="24">
        <f t="shared" si="7"/>
        <v>0</v>
      </c>
      <c r="Y39" s="8"/>
      <c r="Z39" s="24">
        <f t="shared" si="8"/>
        <v>0</v>
      </c>
      <c r="AA39" s="8"/>
      <c r="AB39" s="22">
        <f t="shared" si="9"/>
        <v>0</v>
      </c>
      <c r="AC39" s="36"/>
      <c r="AD39" s="20">
        <f t="shared" si="10"/>
        <v>0</v>
      </c>
      <c r="AE39" s="16"/>
      <c r="AF39">
        <f t="shared" si="11"/>
        <v>0</v>
      </c>
    </row>
    <row r="40" spans="1:32" ht="15" hidden="1">
      <c r="A40" s="13">
        <v>31</v>
      </c>
      <c r="B40" s="9" t="e">
        <f>IF(VLOOKUP(A40,Регистрация!$C$4:$N$103,2,FALSE)=0," ",VLOOKUP(A40,Регистрация!$C$4:$N$103,2,FALSE))</f>
        <v>#N/A</v>
      </c>
      <c r="C40" s="9" t="e">
        <f>IF(VLOOKUP(A40,Регистрация!$C$4:$N$103,3,FALSE)=0," ",VLOOKUP(A40,Регистрация!$C$4:$N$103,3,FALSE))</f>
        <v>#N/A</v>
      </c>
      <c r="D40" s="8" t="e">
        <f>IF(VLOOKUP(A40,Регистрация!$C$4:$N$103,7,FALSE)=0,"б/р",VLOOKUP(A40,Регистрация!$C$4:$N$103,7,FALSE))</f>
        <v>#N/A</v>
      </c>
      <c r="E40" s="9" t="e">
        <f>IF(VLOOKUP(A40,Регистрация!$C$4:$N$103,11,FALSE)=0," ",VLOOKUP(A40,Регистрация!$C$4:$N$103,11,FALSE))</f>
        <v>#N/A</v>
      </c>
      <c r="F40" s="8" t="e">
        <f>IF(VLOOKUP(A40,Регистрация!$C$4:$N$103,8,FALSE)=0," ",VLOOKUP(A40,Регистрация!$C$4:$N$103,8,FALSE))</f>
        <v>#N/A</v>
      </c>
      <c r="G40" s="19"/>
      <c r="H40" s="18"/>
      <c r="I40" s="24">
        <f t="shared" si="0"/>
        <v>0</v>
      </c>
      <c r="J40" s="8"/>
      <c r="K40" s="24">
        <f t="shared" si="1"/>
        <v>0</v>
      </c>
      <c r="L40" s="8"/>
      <c r="M40" s="24">
        <f t="shared" si="2"/>
        <v>0</v>
      </c>
      <c r="N40" s="8"/>
      <c r="O40" s="24">
        <f t="shared" si="3"/>
        <v>0</v>
      </c>
      <c r="P40" s="8"/>
      <c r="Q40" s="22">
        <f t="shared" si="4"/>
        <v>0</v>
      </c>
      <c r="R40" s="34"/>
      <c r="S40" s="18"/>
      <c r="T40" s="24">
        <f t="shared" si="5"/>
        <v>0</v>
      </c>
      <c r="U40" s="8"/>
      <c r="V40" s="24">
        <f t="shared" si="6"/>
        <v>0</v>
      </c>
      <c r="W40" s="8"/>
      <c r="X40" s="24">
        <f t="shared" si="7"/>
        <v>0</v>
      </c>
      <c r="Y40" s="8"/>
      <c r="Z40" s="24">
        <f t="shared" si="8"/>
        <v>0</v>
      </c>
      <c r="AA40" s="8"/>
      <c r="AB40" s="22">
        <f t="shared" si="9"/>
        <v>0</v>
      </c>
      <c r="AC40" s="36"/>
      <c r="AD40" s="20">
        <f t="shared" si="10"/>
        <v>0</v>
      </c>
      <c r="AE40" s="16"/>
      <c r="AF40">
        <f t="shared" si="11"/>
        <v>0</v>
      </c>
    </row>
    <row r="41" spans="1:32" ht="15" hidden="1">
      <c r="A41" s="13">
        <v>32</v>
      </c>
      <c r="B41" s="9" t="e">
        <f>IF(VLOOKUP(A41,Регистрация!$C$4:$N$103,2,FALSE)=0," ",VLOOKUP(A41,Регистрация!$C$4:$N$103,2,FALSE))</f>
        <v>#N/A</v>
      </c>
      <c r="C41" s="9" t="e">
        <f>IF(VLOOKUP(A41,Регистрация!$C$4:$N$103,3,FALSE)=0," ",VLOOKUP(A41,Регистрация!$C$4:$N$103,3,FALSE))</f>
        <v>#N/A</v>
      </c>
      <c r="D41" s="8" t="e">
        <f>IF(VLOOKUP(A41,Регистрация!$C$4:$N$103,7,FALSE)=0,"б/р",VLOOKUP(A41,Регистрация!$C$4:$N$103,7,FALSE))</f>
        <v>#N/A</v>
      </c>
      <c r="E41" s="9" t="e">
        <f>IF(VLOOKUP(A41,Регистрация!$C$4:$N$103,11,FALSE)=0," ",VLOOKUP(A41,Регистрация!$C$4:$N$103,11,FALSE))</f>
        <v>#N/A</v>
      </c>
      <c r="F41" s="8" t="e">
        <f>IF(VLOOKUP(A41,Регистрация!$C$4:$N$103,8,FALSE)=0," ",VLOOKUP(A41,Регистрация!$C$4:$N$103,8,FALSE))</f>
        <v>#N/A</v>
      </c>
      <c r="G41" s="19"/>
      <c r="H41" s="18"/>
      <c r="I41" s="24">
        <f t="shared" si="0"/>
        <v>0</v>
      </c>
      <c r="J41" s="8"/>
      <c r="K41" s="24">
        <f t="shared" si="1"/>
        <v>0</v>
      </c>
      <c r="L41" s="8"/>
      <c r="M41" s="24">
        <f t="shared" si="2"/>
        <v>0</v>
      </c>
      <c r="N41" s="8"/>
      <c r="O41" s="24">
        <f t="shared" si="3"/>
        <v>0</v>
      </c>
      <c r="P41" s="8"/>
      <c r="Q41" s="22">
        <f t="shared" si="4"/>
        <v>0</v>
      </c>
      <c r="R41" s="34"/>
      <c r="S41" s="18"/>
      <c r="T41" s="24">
        <f t="shared" si="5"/>
        <v>0</v>
      </c>
      <c r="U41" s="8"/>
      <c r="V41" s="24">
        <f t="shared" si="6"/>
        <v>0</v>
      </c>
      <c r="W41" s="8"/>
      <c r="X41" s="24">
        <f t="shared" si="7"/>
        <v>0</v>
      </c>
      <c r="Y41" s="8"/>
      <c r="Z41" s="24">
        <f t="shared" si="8"/>
        <v>0</v>
      </c>
      <c r="AA41" s="8"/>
      <c r="AB41" s="22">
        <f t="shared" si="9"/>
        <v>0</v>
      </c>
      <c r="AC41" s="36"/>
      <c r="AD41" s="20">
        <f t="shared" si="10"/>
        <v>0</v>
      </c>
      <c r="AE41" s="16"/>
      <c r="AF41">
        <f t="shared" si="11"/>
        <v>0</v>
      </c>
    </row>
    <row r="42" spans="1:32" ht="15" hidden="1">
      <c r="A42" s="13">
        <v>33</v>
      </c>
      <c r="B42" s="9" t="e">
        <f>IF(VLOOKUP(A42,Регистрация!$C$4:$N$103,2,FALSE)=0," ",VLOOKUP(A42,Регистрация!$C$4:$N$103,2,FALSE))</f>
        <v>#N/A</v>
      </c>
      <c r="C42" s="9" t="e">
        <f>IF(VLOOKUP(A42,Регистрация!$C$4:$N$103,3,FALSE)=0," ",VLOOKUP(A42,Регистрация!$C$4:$N$103,3,FALSE))</f>
        <v>#N/A</v>
      </c>
      <c r="D42" s="8" t="e">
        <f>IF(VLOOKUP(A42,Регистрация!$C$4:$N$103,7,FALSE)=0,"б/р",VLOOKUP(A42,Регистрация!$C$4:$N$103,7,FALSE))</f>
        <v>#N/A</v>
      </c>
      <c r="E42" s="9" t="e">
        <f>IF(VLOOKUP(A42,Регистрация!$C$4:$N$103,11,FALSE)=0," ",VLOOKUP(A42,Регистрация!$C$4:$N$103,11,FALSE))</f>
        <v>#N/A</v>
      </c>
      <c r="F42" s="8" t="e">
        <f>IF(VLOOKUP(A42,Регистрация!$C$4:$N$103,8,FALSE)=0," ",VLOOKUP(A42,Регистрация!$C$4:$N$103,8,FALSE))</f>
        <v>#N/A</v>
      </c>
      <c r="G42" s="19"/>
      <c r="H42" s="18"/>
      <c r="I42" s="24">
        <f t="shared" si="0"/>
        <v>0</v>
      </c>
      <c r="J42" s="8"/>
      <c r="K42" s="24">
        <f t="shared" si="1"/>
        <v>0</v>
      </c>
      <c r="L42" s="8"/>
      <c r="M42" s="24">
        <f t="shared" si="2"/>
        <v>0</v>
      </c>
      <c r="N42" s="8"/>
      <c r="O42" s="24">
        <f t="shared" si="3"/>
        <v>0</v>
      </c>
      <c r="P42" s="8"/>
      <c r="Q42" s="22">
        <f t="shared" si="4"/>
        <v>0</v>
      </c>
      <c r="R42" s="34"/>
      <c r="S42" s="18"/>
      <c r="T42" s="24">
        <f t="shared" si="5"/>
        <v>0</v>
      </c>
      <c r="U42" s="8"/>
      <c r="V42" s="24">
        <f t="shared" si="6"/>
        <v>0</v>
      </c>
      <c r="W42" s="8"/>
      <c r="X42" s="24">
        <f t="shared" si="7"/>
        <v>0</v>
      </c>
      <c r="Y42" s="8"/>
      <c r="Z42" s="24">
        <f t="shared" si="8"/>
        <v>0</v>
      </c>
      <c r="AA42" s="8"/>
      <c r="AB42" s="22">
        <f t="shared" si="9"/>
        <v>0</v>
      </c>
      <c r="AC42" s="36"/>
      <c r="AD42" s="20">
        <f t="shared" si="10"/>
        <v>0</v>
      </c>
      <c r="AE42" s="16"/>
      <c r="AF42">
        <f t="shared" si="11"/>
        <v>0</v>
      </c>
    </row>
    <row r="43" spans="1:32" ht="15" hidden="1">
      <c r="A43" s="13">
        <v>34</v>
      </c>
      <c r="B43" s="9" t="e">
        <f>IF(VLOOKUP(A43,Регистрация!$C$4:$N$103,2,FALSE)=0," ",VLOOKUP(A43,Регистрация!$C$4:$N$103,2,FALSE))</f>
        <v>#N/A</v>
      </c>
      <c r="C43" s="9" t="e">
        <f>IF(VLOOKUP(A43,Регистрация!$C$4:$N$103,3,FALSE)=0," ",VLOOKUP(A43,Регистрация!$C$4:$N$103,3,FALSE))</f>
        <v>#N/A</v>
      </c>
      <c r="D43" s="8" t="e">
        <f>IF(VLOOKUP(A43,Регистрация!$C$4:$N$103,7,FALSE)=0,"б/р",VLOOKUP(A43,Регистрация!$C$4:$N$103,7,FALSE))</f>
        <v>#N/A</v>
      </c>
      <c r="E43" s="9" t="e">
        <f>IF(VLOOKUP(A43,Регистрация!$C$4:$N$103,11,FALSE)=0," ",VLOOKUP(A43,Регистрация!$C$4:$N$103,11,FALSE))</f>
        <v>#N/A</v>
      </c>
      <c r="F43" s="8" t="e">
        <f>IF(VLOOKUP(A43,Регистрация!$C$4:$N$103,8,FALSE)=0," ",VLOOKUP(A43,Регистрация!$C$4:$N$103,8,FALSE))</f>
        <v>#N/A</v>
      </c>
      <c r="G43" s="19"/>
      <c r="H43" s="18"/>
      <c r="I43" s="24">
        <f t="shared" si="0"/>
        <v>0</v>
      </c>
      <c r="J43" s="8"/>
      <c r="K43" s="24">
        <f t="shared" si="1"/>
        <v>0</v>
      </c>
      <c r="L43" s="8"/>
      <c r="M43" s="24">
        <f t="shared" si="2"/>
        <v>0</v>
      </c>
      <c r="N43" s="8"/>
      <c r="O43" s="24">
        <f t="shared" si="3"/>
        <v>0</v>
      </c>
      <c r="P43" s="8"/>
      <c r="Q43" s="22">
        <f t="shared" si="4"/>
        <v>0</v>
      </c>
      <c r="R43" s="34"/>
      <c r="S43" s="18"/>
      <c r="T43" s="24">
        <f t="shared" si="5"/>
        <v>0</v>
      </c>
      <c r="U43" s="8"/>
      <c r="V43" s="24">
        <f t="shared" si="6"/>
        <v>0</v>
      </c>
      <c r="W43" s="8"/>
      <c r="X43" s="24">
        <f t="shared" si="7"/>
        <v>0</v>
      </c>
      <c r="Y43" s="8"/>
      <c r="Z43" s="24">
        <f t="shared" si="8"/>
        <v>0</v>
      </c>
      <c r="AA43" s="8"/>
      <c r="AB43" s="22">
        <f t="shared" si="9"/>
        <v>0</v>
      </c>
      <c r="AC43" s="36"/>
      <c r="AD43" s="20">
        <f t="shared" si="10"/>
        <v>0</v>
      </c>
      <c r="AE43" s="16"/>
      <c r="AF43">
        <f t="shared" si="11"/>
        <v>0</v>
      </c>
    </row>
    <row r="44" spans="1:32" ht="15" hidden="1">
      <c r="A44" s="13">
        <v>35</v>
      </c>
      <c r="B44" s="9" t="e">
        <f>IF(VLOOKUP(A44,Регистрация!$C$4:$N$103,2,FALSE)=0," ",VLOOKUP(A44,Регистрация!$C$4:$N$103,2,FALSE))</f>
        <v>#N/A</v>
      </c>
      <c r="C44" s="9" t="e">
        <f>IF(VLOOKUP(A44,Регистрация!$C$4:$N$103,3,FALSE)=0," ",VLOOKUP(A44,Регистрация!$C$4:$N$103,3,FALSE))</f>
        <v>#N/A</v>
      </c>
      <c r="D44" s="8" t="e">
        <f>IF(VLOOKUP(A44,Регистрация!$C$4:$N$103,7,FALSE)=0,"б/р",VLOOKUP(A44,Регистрация!$C$4:$N$103,7,FALSE))</f>
        <v>#N/A</v>
      </c>
      <c r="E44" s="9" t="e">
        <f>IF(VLOOKUP(A44,Регистрация!$C$4:$N$103,11,FALSE)=0," ",VLOOKUP(A44,Регистрация!$C$4:$N$103,11,FALSE))</f>
        <v>#N/A</v>
      </c>
      <c r="F44" s="8" t="e">
        <f>IF(VLOOKUP(A44,Регистрация!$C$4:$N$103,8,FALSE)=0," ",VLOOKUP(A44,Регистрация!$C$4:$N$103,8,FALSE))</f>
        <v>#N/A</v>
      </c>
      <c r="G44" s="19"/>
      <c r="H44" s="18"/>
      <c r="I44" s="24">
        <f t="shared" si="0"/>
        <v>0</v>
      </c>
      <c r="J44" s="8"/>
      <c r="K44" s="24">
        <f t="shared" si="1"/>
        <v>0</v>
      </c>
      <c r="L44" s="8"/>
      <c r="M44" s="24">
        <f t="shared" si="2"/>
        <v>0</v>
      </c>
      <c r="N44" s="8"/>
      <c r="O44" s="24">
        <f t="shared" si="3"/>
        <v>0</v>
      </c>
      <c r="P44" s="8"/>
      <c r="Q44" s="22">
        <f t="shared" si="4"/>
        <v>0</v>
      </c>
      <c r="R44" s="34"/>
      <c r="S44" s="18"/>
      <c r="T44" s="24">
        <f t="shared" si="5"/>
        <v>0</v>
      </c>
      <c r="U44" s="8"/>
      <c r="V44" s="24">
        <f t="shared" si="6"/>
        <v>0</v>
      </c>
      <c r="W44" s="8"/>
      <c r="X44" s="24">
        <f t="shared" si="7"/>
        <v>0</v>
      </c>
      <c r="Y44" s="8"/>
      <c r="Z44" s="24">
        <f t="shared" si="8"/>
        <v>0</v>
      </c>
      <c r="AA44" s="8"/>
      <c r="AB44" s="22">
        <f t="shared" si="9"/>
        <v>0</v>
      </c>
      <c r="AC44" s="36"/>
      <c r="AD44" s="20">
        <f t="shared" si="10"/>
        <v>0</v>
      </c>
      <c r="AE44" s="16"/>
      <c r="AF44">
        <f t="shared" si="11"/>
        <v>0</v>
      </c>
    </row>
    <row r="45" spans="1:32" ht="15" hidden="1">
      <c r="A45" s="13">
        <v>36</v>
      </c>
      <c r="B45" s="9" t="e">
        <f>IF(VLOOKUP(A45,Регистрация!$C$4:$N$103,2,FALSE)=0," ",VLOOKUP(A45,Регистрация!$C$4:$N$103,2,FALSE))</f>
        <v>#N/A</v>
      </c>
      <c r="C45" s="9" t="e">
        <f>IF(VLOOKUP(A45,Регистрация!$C$4:$N$103,3,FALSE)=0," ",VLOOKUP(A45,Регистрация!$C$4:$N$103,3,FALSE))</f>
        <v>#N/A</v>
      </c>
      <c r="D45" s="8" t="e">
        <f>IF(VLOOKUP(A45,Регистрация!$C$4:$N$103,7,FALSE)=0,"б/р",VLOOKUP(A45,Регистрация!$C$4:$N$103,7,FALSE))</f>
        <v>#N/A</v>
      </c>
      <c r="E45" s="9" t="e">
        <f>IF(VLOOKUP(A45,Регистрация!$C$4:$N$103,11,FALSE)=0," ",VLOOKUP(A45,Регистрация!$C$4:$N$103,11,FALSE))</f>
        <v>#N/A</v>
      </c>
      <c r="F45" s="8" t="e">
        <f>IF(VLOOKUP(A45,Регистрация!$C$4:$N$103,8,FALSE)=0," ",VLOOKUP(A45,Регистрация!$C$4:$N$103,8,FALSE))</f>
        <v>#N/A</v>
      </c>
      <c r="G45" s="19"/>
      <c r="H45" s="18"/>
      <c r="I45" s="24">
        <f t="shared" si="0"/>
        <v>0</v>
      </c>
      <c r="J45" s="8"/>
      <c r="K45" s="24">
        <f t="shared" si="1"/>
        <v>0</v>
      </c>
      <c r="L45" s="8"/>
      <c r="M45" s="24">
        <f t="shared" si="2"/>
        <v>0</v>
      </c>
      <c r="N45" s="8"/>
      <c r="O45" s="24">
        <f t="shared" si="3"/>
        <v>0</v>
      </c>
      <c r="P45" s="8"/>
      <c r="Q45" s="22">
        <f t="shared" si="4"/>
        <v>0</v>
      </c>
      <c r="R45" s="34"/>
      <c r="S45" s="18"/>
      <c r="T45" s="24">
        <f t="shared" si="5"/>
        <v>0</v>
      </c>
      <c r="U45" s="8"/>
      <c r="V45" s="24">
        <f t="shared" si="6"/>
        <v>0</v>
      </c>
      <c r="W45" s="8"/>
      <c r="X45" s="24">
        <f t="shared" si="7"/>
        <v>0</v>
      </c>
      <c r="Y45" s="8"/>
      <c r="Z45" s="24">
        <f t="shared" si="8"/>
        <v>0</v>
      </c>
      <c r="AA45" s="8"/>
      <c r="AB45" s="22">
        <f t="shared" si="9"/>
        <v>0</v>
      </c>
      <c r="AC45" s="36"/>
      <c r="AD45" s="20">
        <f t="shared" si="10"/>
        <v>0</v>
      </c>
      <c r="AE45" s="16"/>
      <c r="AF45">
        <f t="shared" si="11"/>
        <v>0</v>
      </c>
    </row>
    <row r="46" spans="1:32" ht="15" hidden="1">
      <c r="A46" s="13">
        <v>37</v>
      </c>
      <c r="B46" s="9" t="e">
        <f>IF(VLOOKUP(A46,Регистрация!$C$4:$N$103,2,FALSE)=0," ",VLOOKUP(A46,Регистрация!$C$4:$N$103,2,FALSE))</f>
        <v>#N/A</v>
      </c>
      <c r="C46" s="9" t="e">
        <f>IF(VLOOKUP(A46,Регистрация!$C$4:$N$103,3,FALSE)=0," ",VLOOKUP(A46,Регистрация!$C$4:$N$103,3,FALSE))</f>
        <v>#N/A</v>
      </c>
      <c r="D46" s="8" t="e">
        <f>IF(VLOOKUP(A46,Регистрация!$C$4:$N$103,7,FALSE)=0,"б/р",VLOOKUP(A46,Регистрация!$C$4:$N$103,7,FALSE))</f>
        <v>#N/A</v>
      </c>
      <c r="E46" s="9" t="e">
        <f>IF(VLOOKUP(A46,Регистрация!$C$4:$N$103,11,FALSE)=0," ",VLOOKUP(A46,Регистрация!$C$4:$N$103,11,FALSE))</f>
        <v>#N/A</v>
      </c>
      <c r="F46" s="8" t="e">
        <f>IF(VLOOKUP(A46,Регистрация!$C$4:$N$103,8,FALSE)=0," ",VLOOKUP(A46,Регистрация!$C$4:$N$103,8,FALSE))</f>
        <v>#N/A</v>
      </c>
      <c r="G46" s="19"/>
      <c r="H46" s="18"/>
      <c r="I46" s="24">
        <f t="shared" si="0"/>
        <v>0</v>
      </c>
      <c r="J46" s="8"/>
      <c r="K46" s="24">
        <f t="shared" si="1"/>
        <v>0</v>
      </c>
      <c r="L46" s="8"/>
      <c r="M46" s="24">
        <f t="shared" si="2"/>
        <v>0</v>
      </c>
      <c r="N46" s="8"/>
      <c r="O46" s="24">
        <f t="shared" si="3"/>
        <v>0</v>
      </c>
      <c r="P46" s="8"/>
      <c r="Q46" s="22">
        <f t="shared" si="4"/>
        <v>0</v>
      </c>
      <c r="R46" s="34"/>
      <c r="S46" s="18"/>
      <c r="T46" s="24">
        <f t="shared" si="5"/>
        <v>0</v>
      </c>
      <c r="U46" s="8"/>
      <c r="V46" s="24">
        <f t="shared" si="6"/>
        <v>0</v>
      </c>
      <c r="W46" s="8"/>
      <c r="X46" s="24">
        <f t="shared" si="7"/>
        <v>0</v>
      </c>
      <c r="Y46" s="8"/>
      <c r="Z46" s="24">
        <f t="shared" si="8"/>
        <v>0</v>
      </c>
      <c r="AA46" s="8"/>
      <c r="AB46" s="22">
        <f t="shared" si="9"/>
        <v>0</v>
      </c>
      <c r="AC46" s="36"/>
      <c r="AD46" s="20">
        <f t="shared" si="10"/>
        <v>0</v>
      </c>
      <c r="AE46" s="16"/>
      <c r="AF46">
        <f t="shared" si="11"/>
        <v>0</v>
      </c>
    </row>
    <row r="47" spans="1:32" ht="15" hidden="1">
      <c r="A47" s="13">
        <v>38</v>
      </c>
      <c r="B47" s="9" t="e">
        <f>IF(VLOOKUP(A47,Регистрация!$C$4:$N$103,2,FALSE)=0," ",VLOOKUP(A47,Регистрация!$C$4:$N$103,2,FALSE))</f>
        <v>#N/A</v>
      </c>
      <c r="C47" s="9" t="e">
        <f>IF(VLOOKUP(A47,Регистрация!$C$4:$N$103,3,FALSE)=0," ",VLOOKUP(A47,Регистрация!$C$4:$N$103,3,FALSE))</f>
        <v>#N/A</v>
      </c>
      <c r="D47" s="8" t="e">
        <f>IF(VLOOKUP(A47,Регистрация!$C$4:$N$103,7,FALSE)=0,"б/р",VLOOKUP(A47,Регистрация!$C$4:$N$103,7,FALSE))</f>
        <v>#N/A</v>
      </c>
      <c r="E47" s="9" t="e">
        <f>IF(VLOOKUP(A47,Регистрация!$C$4:$N$103,11,FALSE)=0," ",VLOOKUP(A47,Регистрация!$C$4:$N$103,11,FALSE))</f>
        <v>#N/A</v>
      </c>
      <c r="F47" s="8" t="e">
        <f>IF(VLOOKUP(A47,Регистрация!$C$4:$N$103,8,FALSE)=0," ",VLOOKUP(A47,Регистрация!$C$4:$N$103,8,FALSE))</f>
        <v>#N/A</v>
      </c>
      <c r="G47" s="19"/>
      <c r="H47" s="18"/>
      <c r="I47" s="24">
        <f t="shared" si="0"/>
        <v>0</v>
      </c>
      <c r="J47" s="8"/>
      <c r="K47" s="24">
        <f t="shared" si="1"/>
        <v>0</v>
      </c>
      <c r="L47" s="8"/>
      <c r="M47" s="24">
        <f t="shared" si="2"/>
        <v>0</v>
      </c>
      <c r="N47" s="8"/>
      <c r="O47" s="24">
        <f t="shared" si="3"/>
        <v>0</v>
      </c>
      <c r="P47" s="8"/>
      <c r="Q47" s="22">
        <f t="shared" si="4"/>
        <v>0</v>
      </c>
      <c r="R47" s="34"/>
      <c r="S47" s="18"/>
      <c r="T47" s="24">
        <f t="shared" si="5"/>
        <v>0</v>
      </c>
      <c r="U47" s="8"/>
      <c r="V47" s="24">
        <f t="shared" si="6"/>
        <v>0</v>
      </c>
      <c r="W47" s="8"/>
      <c r="X47" s="24">
        <f t="shared" si="7"/>
        <v>0</v>
      </c>
      <c r="Y47" s="8"/>
      <c r="Z47" s="24">
        <f t="shared" si="8"/>
        <v>0</v>
      </c>
      <c r="AA47" s="8"/>
      <c r="AB47" s="22">
        <f t="shared" si="9"/>
        <v>0</v>
      </c>
      <c r="AC47" s="36"/>
      <c r="AD47" s="20">
        <f t="shared" si="10"/>
        <v>0</v>
      </c>
      <c r="AE47" s="16"/>
      <c r="AF47">
        <f t="shared" si="11"/>
        <v>0</v>
      </c>
    </row>
    <row r="48" spans="1:32" ht="15" hidden="1">
      <c r="A48" s="13">
        <v>39</v>
      </c>
      <c r="B48" s="9" t="e">
        <f>IF(VLOOKUP(A48,Регистрация!$C$4:$N$103,2,FALSE)=0," ",VLOOKUP(A48,Регистрация!$C$4:$N$103,2,FALSE))</f>
        <v>#N/A</v>
      </c>
      <c r="C48" s="9" t="e">
        <f>IF(VLOOKUP(A48,Регистрация!$C$4:$N$103,3,FALSE)=0," ",VLOOKUP(A48,Регистрация!$C$4:$N$103,3,FALSE))</f>
        <v>#N/A</v>
      </c>
      <c r="D48" s="8" t="e">
        <f>IF(VLOOKUP(A48,Регистрация!$C$4:$N$103,7,FALSE)=0,"б/р",VLOOKUP(A48,Регистрация!$C$4:$N$103,7,FALSE))</f>
        <v>#N/A</v>
      </c>
      <c r="E48" s="9" t="e">
        <f>IF(VLOOKUP(A48,Регистрация!$C$4:$N$103,11,FALSE)=0," ",VLOOKUP(A48,Регистрация!$C$4:$N$103,11,FALSE))</f>
        <v>#N/A</v>
      </c>
      <c r="F48" s="8" t="e">
        <f>IF(VLOOKUP(A48,Регистрация!$C$4:$N$103,8,FALSE)=0," ",VLOOKUP(A48,Регистрация!$C$4:$N$103,8,FALSE))</f>
        <v>#N/A</v>
      </c>
      <c r="G48" s="19"/>
      <c r="H48" s="18"/>
      <c r="I48" s="24">
        <f t="shared" si="0"/>
        <v>0</v>
      </c>
      <c r="J48" s="8"/>
      <c r="K48" s="24">
        <f t="shared" si="1"/>
        <v>0</v>
      </c>
      <c r="L48" s="8"/>
      <c r="M48" s="24">
        <f t="shared" si="2"/>
        <v>0</v>
      </c>
      <c r="N48" s="8"/>
      <c r="O48" s="24">
        <f t="shared" si="3"/>
        <v>0</v>
      </c>
      <c r="P48" s="8"/>
      <c r="Q48" s="22">
        <f t="shared" si="4"/>
        <v>0</v>
      </c>
      <c r="R48" s="34"/>
      <c r="S48" s="18"/>
      <c r="T48" s="24">
        <f t="shared" si="5"/>
        <v>0</v>
      </c>
      <c r="U48" s="8"/>
      <c r="V48" s="24">
        <f t="shared" si="6"/>
        <v>0</v>
      </c>
      <c r="W48" s="8"/>
      <c r="X48" s="24">
        <f t="shared" si="7"/>
        <v>0</v>
      </c>
      <c r="Y48" s="8"/>
      <c r="Z48" s="24">
        <f t="shared" si="8"/>
        <v>0</v>
      </c>
      <c r="AA48" s="8"/>
      <c r="AB48" s="22">
        <f t="shared" si="9"/>
        <v>0</v>
      </c>
      <c r="AC48" s="36"/>
      <c r="AD48" s="20">
        <f t="shared" si="10"/>
        <v>0</v>
      </c>
      <c r="AE48" s="16"/>
      <c r="AF48">
        <f t="shared" si="11"/>
        <v>0</v>
      </c>
    </row>
    <row r="49" spans="1:32" ht="15" hidden="1">
      <c r="A49" s="13">
        <v>40</v>
      </c>
      <c r="B49" s="9" t="e">
        <f>IF(VLOOKUP(A49,Регистрация!$C$4:$N$103,2,FALSE)=0," ",VLOOKUP(A49,Регистрация!$C$4:$N$103,2,FALSE))</f>
        <v>#N/A</v>
      </c>
      <c r="C49" s="9" t="e">
        <f>IF(VLOOKUP(A49,Регистрация!$C$4:$N$103,3,FALSE)=0," ",VLOOKUP(A49,Регистрация!$C$4:$N$103,3,FALSE))</f>
        <v>#N/A</v>
      </c>
      <c r="D49" s="8" t="e">
        <f>IF(VLOOKUP(A49,Регистрация!$C$4:$N$103,7,FALSE)=0,"б/р",VLOOKUP(A49,Регистрация!$C$4:$N$103,7,FALSE))</f>
        <v>#N/A</v>
      </c>
      <c r="E49" s="9" t="e">
        <f>IF(VLOOKUP(A49,Регистрация!$C$4:$N$103,11,FALSE)=0," ",VLOOKUP(A49,Регистрация!$C$4:$N$103,11,FALSE))</f>
        <v>#N/A</v>
      </c>
      <c r="F49" s="8" t="e">
        <f>IF(VLOOKUP(A49,Регистрация!$C$4:$N$103,8,FALSE)=0," ",VLOOKUP(A49,Регистрация!$C$4:$N$103,8,FALSE))</f>
        <v>#N/A</v>
      </c>
      <c r="G49" s="19"/>
      <c r="H49" s="18"/>
      <c r="I49" s="24">
        <f t="shared" si="0"/>
        <v>0</v>
      </c>
      <c r="J49" s="8"/>
      <c r="K49" s="24">
        <f t="shared" si="1"/>
        <v>0</v>
      </c>
      <c r="L49" s="8"/>
      <c r="M49" s="24">
        <f t="shared" si="2"/>
        <v>0</v>
      </c>
      <c r="N49" s="8"/>
      <c r="O49" s="24">
        <f t="shared" si="3"/>
        <v>0</v>
      </c>
      <c r="P49" s="8"/>
      <c r="Q49" s="22">
        <f t="shared" si="4"/>
        <v>0</v>
      </c>
      <c r="R49" s="34"/>
      <c r="S49" s="18"/>
      <c r="T49" s="24">
        <f t="shared" si="5"/>
        <v>0</v>
      </c>
      <c r="U49" s="8"/>
      <c r="V49" s="24">
        <f t="shared" si="6"/>
        <v>0</v>
      </c>
      <c r="W49" s="8"/>
      <c r="X49" s="24">
        <f t="shared" si="7"/>
        <v>0</v>
      </c>
      <c r="Y49" s="8"/>
      <c r="Z49" s="24">
        <f t="shared" si="8"/>
        <v>0</v>
      </c>
      <c r="AA49" s="8"/>
      <c r="AB49" s="22">
        <f t="shared" si="9"/>
        <v>0</v>
      </c>
      <c r="AC49" s="36"/>
      <c r="AD49" s="20">
        <f t="shared" si="10"/>
        <v>0</v>
      </c>
      <c r="AE49" s="16"/>
      <c r="AF49">
        <f t="shared" si="11"/>
        <v>0</v>
      </c>
    </row>
    <row r="50" spans="1:32" ht="15" hidden="1">
      <c r="A50" s="13">
        <v>41</v>
      </c>
      <c r="B50" s="9" t="e">
        <f>IF(VLOOKUP(A50,Регистрация!$C$4:$N$103,2,FALSE)=0," ",VLOOKUP(A50,Регистрация!$C$4:$N$103,2,FALSE))</f>
        <v>#N/A</v>
      </c>
      <c r="C50" s="9" t="e">
        <f>IF(VLOOKUP(A50,Регистрация!$C$4:$N$103,3,FALSE)=0," ",VLOOKUP(A50,Регистрация!$C$4:$N$103,3,FALSE))</f>
        <v>#N/A</v>
      </c>
      <c r="D50" s="8" t="e">
        <f>IF(VLOOKUP(A50,Регистрация!$C$4:$N$103,7,FALSE)=0,"б/р",VLOOKUP(A50,Регистрация!$C$4:$N$103,7,FALSE))</f>
        <v>#N/A</v>
      </c>
      <c r="E50" s="9" t="e">
        <f>IF(VLOOKUP(A50,Регистрация!$C$4:$N$103,11,FALSE)=0," ",VLOOKUP(A50,Регистрация!$C$4:$N$103,11,FALSE))</f>
        <v>#N/A</v>
      </c>
      <c r="F50" s="8" t="e">
        <f>IF(VLOOKUP(A50,Регистрация!$C$4:$N$103,8,FALSE)=0," ",VLOOKUP(A50,Регистрация!$C$4:$N$103,8,FALSE))</f>
        <v>#N/A</v>
      </c>
      <c r="G50" s="19"/>
      <c r="H50" s="18"/>
      <c r="I50" s="24">
        <f t="shared" si="0"/>
        <v>0</v>
      </c>
      <c r="J50" s="8"/>
      <c r="K50" s="24">
        <f t="shared" si="1"/>
        <v>0</v>
      </c>
      <c r="L50" s="8"/>
      <c r="M50" s="24">
        <f t="shared" si="2"/>
        <v>0</v>
      </c>
      <c r="N50" s="8"/>
      <c r="O50" s="24">
        <f t="shared" si="3"/>
        <v>0</v>
      </c>
      <c r="P50" s="8"/>
      <c r="Q50" s="22">
        <f t="shared" si="4"/>
        <v>0</v>
      </c>
      <c r="R50" s="34"/>
      <c r="S50" s="18"/>
      <c r="T50" s="24">
        <f t="shared" si="5"/>
        <v>0</v>
      </c>
      <c r="U50" s="8"/>
      <c r="V50" s="24">
        <f t="shared" si="6"/>
        <v>0</v>
      </c>
      <c r="W50" s="8"/>
      <c r="X50" s="24">
        <f t="shared" si="7"/>
        <v>0</v>
      </c>
      <c r="Y50" s="8"/>
      <c r="Z50" s="24">
        <f t="shared" si="8"/>
        <v>0</v>
      </c>
      <c r="AA50" s="8"/>
      <c r="AB50" s="22">
        <f t="shared" si="9"/>
        <v>0</v>
      </c>
      <c r="AC50" s="36"/>
      <c r="AD50" s="20">
        <f t="shared" si="10"/>
        <v>0</v>
      </c>
      <c r="AE50" s="16"/>
      <c r="AF50">
        <f t="shared" si="11"/>
        <v>0</v>
      </c>
    </row>
    <row r="51" spans="1:32" ht="15" hidden="1">
      <c r="A51" s="13">
        <v>42</v>
      </c>
      <c r="B51" s="9" t="e">
        <f>IF(VLOOKUP(A51,Регистрация!$C$4:$N$103,2,FALSE)=0," ",VLOOKUP(A51,Регистрация!$C$4:$N$103,2,FALSE))</f>
        <v>#N/A</v>
      </c>
      <c r="C51" s="9" t="e">
        <f>IF(VLOOKUP(A51,Регистрация!$C$4:$N$103,3,FALSE)=0," ",VLOOKUP(A51,Регистрация!$C$4:$N$103,3,FALSE))</f>
        <v>#N/A</v>
      </c>
      <c r="D51" s="8" t="e">
        <f>IF(VLOOKUP(A51,Регистрация!$C$4:$N$103,7,FALSE)=0,"б/р",VLOOKUP(A51,Регистрация!$C$4:$N$103,7,FALSE))</f>
        <v>#N/A</v>
      </c>
      <c r="E51" s="9" t="e">
        <f>IF(VLOOKUP(A51,Регистрация!$C$4:$N$103,11,FALSE)=0," ",VLOOKUP(A51,Регистрация!$C$4:$N$103,11,FALSE))</f>
        <v>#N/A</v>
      </c>
      <c r="F51" s="8" t="e">
        <f>IF(VLOOKUP(A51,Регистрация!$C$4:$N$103,8,FALSE)=0," ",VLOOKUP(A51,Регистрация!$C$4:$N$103,8,FALSE))</f>
        <v>#N/A</v>
      </c>
      <c r="G51" s="19"/>
      <c r="H51" s="18"/>
      <c r="I51" s="24">
        <f t="shared" si="0"/>
        <v>0</v>
      </c>
      <c r="J51" s="8"/>
      <c r="K51" s="24">
        <f t="shared" si="1"/>
        <v>0</v>
      </c>
      <c r="L51" s="8"/>
      <c r="M51" s="24">
        <f t="shared" si="2"/>
        <v>0</v>
      </c>
      <c r="N51" s="8"/>
      <c r="O51" s="24">
        <f t="shared" si="3"/>
        <v>0</v>
      </c>
      <c r="P51" s="8"/>
      <c r="Q51" s="22">
        <f t="shared" si="4"/>
        <v>0</v>
      </c>
      <c r="R51" s="34"/>
      <c r="S51" s="18"/>
      <c r="T51" s="24">
        <f t="shared" si="5"/>
        <v>0</v>
      </c>
      <c r="U51" s="8"/>
      <c r="V51" s="24">
        <f t="shared" si="6"/>
        <v>0</v>
      </c>
      <c r="W51" s="8"/>
      <c r="X51" s="24">
        <f t="shared" si="7"/>
        <v>0</v>
      </c>
      <c r="Y51" s="8"/>
      <c r="Z51" s="24">
        <f t="shared" si="8"/>
        <v>0</v>
      </c>
      <c r="AA51" s="8"/>
      <c r="AB51" s="22">
        <f t="shared" si="9"/>
        <v>0</v>
      </c>
      <c r="AC51" s="36"/>
      <c r="AD51" s="20">
        <f t="shared" si="10"/>
        <v>0</v>
      </c>
      <c r="AE51" s="16"/>
      <c r="AF51">
        <f t="shared" si="11"/>
        <v>0</v>
      </c>
    </row>
    <row r="52" spans="1:32" ht="15" hidden="1">
      <c r="A52" s="13">
        <v>43</v>
      </c>
      <c r="B52" s="9" t="e">
        <f>IF(VLOOKUP(A52,Регистрация!$C$4:$N$103,2,FALSE)=0," ",VLOOKUP(A52,Регистрация!$C$4:$N$103,2,FALSE))</f>
        <v>#N/A</v>
      </c>
      <c r="C52" s="9" t="e">
        <f>IF(VLOOKUP(A52,Регистрация!$C$4:$N$103,3,FALSE)=0," ",VLOOKUP(A52,Регистрация!$C$4:$N$103,3,FALSE))</f>
        <v>#N/A</v>
      </c>
      <c r="D52" s="8" t="e">
        <f>IF(VLOOKUP(A52,Регистрация!$C$4:$N$103,7,FALSE)=0,"б/р",VLOOKUP(A52,Регистрация!$C$4:$N$103,7,FALSE))</f>
        <v>#N/A</v>
      </c>
      <c r="E52" s="9" t="e">
        <f>IF(VLOOKUP(A52,Регистрация!$C$4:$N$103,11,FALSE)=0," ",VLOOKUP(A52,Регистрация!$C$4:$N$103,11,FALSE))</f>
        <v>#N/A</v>
      </c>
      <c r="F52" s="8" t="e">
        <f>IF(VLOOKUP(A52,Регистрация!$C$4:$N$103,8,FALSE)=0," ",VLOOKUP(A52,Регистрация!$C$4:$N$103,8,FALSE))</f>
        <v>#N/A</v>
      </c>
      <c r="G52" s="19"/>
      <c r="H52" s="18"/>
      <c r="I52" s="24">
        <f t="shared" si="0"/>
        <v>0</v>
      </c>
      <c r="J52" s="8"/>
      <c r="K52" s="24">
        <f t="shared" si="1"/>
        <v>0</v>
      </c>
      <c r="L52" s="8"/>
      <c r="M52" s="24">
        <f t="shared" si="2"/>
        <v>0</v>
      </c>
      <c r="N52" s="8"/>
      <c r="O52" s="24">
        <f t="shared" si="3"/>
        <v>0</v>
      </c>
      <c r="P52" s="8"/>
      <c r="Q52" s="22">
        <f t="shared" si="4"/>
        <v>0</v>
      </c>
      <c r="R52" s="34"/>
      <c r="S52" s="18"/>
      <c r="T52" s="24">
        <f t="shared" si="5"/>
        <v>0</v>
      </c>
      <c r="U52" s="8"/>
      <c r="V52" s="24">
        <f t="shared" si="6"/>
        <v>0</v>
      </c>
      <c r="W52" s="8"/>
      <c r="X52" s="24">
        <f t="shared" si="7"/>
        <v>0</v>
      </c>
      <c r="Y52" s="8"/>
      <c r="Z52" s="24">
        <f t="shared" si="8"/>
        <v>0</v>
      </c>
      <c r="AA52" s="8"/>
      <c r="AB52" s="22">
        <f t="shared" si="9"/>
        <v>0</v>
      </c>
      <c r="AC52" s="36"/>
      <c r="AD52" s="20">
        <f t="shared" si="10"/>
        <v>0</v>
      </c>
      <c r="AE52" s="16"/>
      <c r="AF52">
        <f t="shared" si="11"/>
        <v>0</v>
      </c>
    </row>
    <row r="53" spans="1:32" ht="15" hidden="1">
      <c r="A53" s="13">
        <v>44</v>
      </c>
      <c r="B53" s="9" t="e">
        <f>IF(VLOOKUP(A53,Регистрация!$C$4:$N$103,2,FALSE)=0," ",VLOOKUP(A53,Регистрация!$C$4:$N$103,2,FALSE))</f>
        <v>#N/A</v>
      </c>
      <c r="C53" s="9" t="e">
        <f>IF(VLOOKUP(A53,Регистрация!$C$4:$N$103,3,FALSE)=0," ",VLOOKUP(A53,Регистрация!$C$4:$N$103,3,FALSE))</f>
        <v>#N/A</v>
      </c>
      <c r="D53" s="8" t="e">
        <f>IF(VLOOKUP(A53,Регистрация!$C$4:$N$103,7,FALSE)=0,"б/р",VLOOKUP(A53,Регистрация!$C$4:$N$103,7,FALSE))</f>
        <v>#N/A</v>
      </c>
      <c r="E53" s="9" t="e">
        <f>IF(VLOOKUP(A53,Регистрация!$C$4:$N$103,11,FALSE)=0," ",VLOOKUP(A53,Регистрация!$C$4:$N$103,11,FALSE))</f>
        <v>#N/A</v>
      </c>
      <c r="F53" s="8" t="e">
        <f>IF(VLOOKUP(A53,Регистрация!$C$4:$N$103,8,FALSE)=0," ",VLOOKUP(A53,Регистрация!$C$4:$N$103,8,FALSE))</f>
        <v>#N/A</v>
      </c>
      <c r="G53" s="19"/>
      <c r="H53" s="18"/>
      <c r="I53" s="24">
        <f t="shared" si="0"/>
        <v>0</v>
      </c>
      <c r="J53" s="8"/>
      <c r="K53" s="24">
        <f t="shared" si="1"/>
        <v>0</v>
      </c>
      <c r="L53" s="8"/>
      <c r="M53" s="24">
        <f t="shared" si="2"/>
        <v>0</v>
      </c>
      <c r="N53" s="8"/>
      <c r="O53" s="24">
        <f t="shared" si="3"/>
        <v>0</v>
      </c>
      <c r="P53" s="8"/>
      <c r="Q53" s="22">
        <f t="shared" si="4"/>
        <v>0</v>
      </c>
      <c r="R53" s="34"/>
      <c r="S53" s="18"/>
      <c r="T53" s="24">
        <f t="shared" si="5"/>
        <v>0</v>
      </c>
      <c r="U53" s="8"/>
      <c r="V53" s="24">
        <f t="shared" si="6"/>
        <v>0</v>
      </c>
      <c r="W53" s="8"/>
      <c r="X53" s="24">
        <f t="shared" si="7"/>
        <v>0</v>
      </c>
      <c r="Y53" s="8"/>
      <c r="Z53" s="24">
        <f t="shared" si="8"/>
        <v>0</v>
      </c>
      <c r="AA53" s="8"/>
      <c r="AB53" s="22">
        <f t="shared" si="9"/>
        <v>0</v>
      </c>
      <c r="AC53" s="36"/>
      <c r="AD53" s="20">
        <f t="shared" si="10"/>
        <v>0</v>
      </c>
      <c r="AE53" s="16"/>
      <c r="AF53">
        <f t="shared" si="11"/>
        <v>0</v>
      </c>
    </row>
    <row r="54" spans="1:32" ht="15" hidden="1">
      <c r="A54" s="13">
        <v>45</v>
      </c>
      <c r="B54" s="9" t="e">
        <f>IF(VLOOKUP(A54,Регистрация!$C$4:$N$103,2,FALSE)=0," ",VLOOKUP(A54,Регистрация!$C$4:$N$103,2,FALSE))</f>
        <v>#N/A</v>
      </c>
      <c r="C54" s="9" t="e">
        <f>IF(VLOOKUP(A54,Регистрация!$C$4:$N$103,3,FALSE)=0," ",VLOOKUP(A54,Регистрация!$C$4:$N$103,3,FALSE))</f>
        <v>#N/A</v>
      </c>
      <c r="D54" s="8" t="e">
        <f>IF(VLOOKUP(A54,Регистрация!$C$4:$N$103,7,FALSE)=0,"б/р",VLOOKUP(A54,Регистрация!$C$4:$N$103,7,FALSE))</f>
        <v>#N/A</v>
      </c>
      <c r="E54" s="9" t="e">
        <f>IF(VLOOKUP(A54,Регистрация!$C$4:$N$103,11,FALSE)=0," ",VLOOKUP(A54,Регистрация!$C$4:$N$103,11,FALSE))</f>
        <v>#N/A</v>
      </c>
      <c r="F54" s="8" t="e">
        <f>IF(VLOOKUP(A54,Регистрация!$C$4:$N$103,8,FALSE)=0," ",VLOOKUP(A54,Регистрация!$C$4:$N$103,8,FALSE))</f>
        <v>#N/A</v>
      </c>
      <c r="G54" s="19"/>
      <c r="H54" s="18"/>
      <c r="I54" s="24">
        <f t="shared" si="0"/>
        <v>0</v>
      </c>
      <c r="J54" s="8"/>
      <c r="K54" s="24">
        <f t="shared" si="1"/>
        <v>0</v>
      </c>
      <c r="L54" s="8"/>
      <c r="M54" s="24">
        <f t="shared" si="2"/>
        <v>0</v>
      </c>
      <c r="N54" s="8"/>
      <c r="O54" s="24">
        <f t="shared" si="3"/>
        <v>0</v>
      </c>
      <c r="P54" s="8"/>
      <c r="Q54" s="22">
        <f t="shared" si="4"/>
        <v>0</v>
      </c>
      <c r="R54" s="34"/>
      <c r="S54" s="18"/>
      <c r="T54" s="24">
        <f t="shared" si="5"/>
        <v>0</v>
      </c>
      <c r="U54" s="8"/>
      <c r="V54" s="24">
        <f t="shared" si="6"/>
        <v>0</v>
      </c>
      <c r="W54" s="8"/>
      <c r="X54" s="24">
        <f t="shared" si="7"/>
        <v>0</v>
      </c>
      <c r="Y54" s="8"/>
      <c r="Z54" s="24">
        <f t="shared" si="8"/>
        <v>0</v>
      </c>
      <c r="AA54" s="8"/>
      <c r="AB54" s="22">
        <f t="shared" si="9"/>
        <v>0</v>
      </c>
      <c r="AC54" s="36"/>
      <c r="AD54" s="20">
        <f t="shared" si="10"/>
        <v>0</v>
      </c>
      <c r="AE54" s="16"/>
      <c r="AF54">
        <f t="shared" si="11"/>
        <v>0</v>
      </c>
    </row>
    <row r="55" spans="1:32" ht="15" hidden="1">
      <c r="A55" s="13">
        <v>46</v>
      </c>
      <c r="B55" s="9" t="e">
        <f>IF(VLOOKUP(A55,Регистрация!$C$4:$N$103,2,FALSE)=0," ",VLOOKUP(A55,Регистрация!$C$4:$N$103,2,FALSE))</f>
        <v>#N/A</v>
      </c>
      <c r="C55" s="9" t="e">
        <f>IF(VLOOKUP(A55,Регистрация!$C$4:$N$103,3,FALSE)=0," ",VLOOKUP(A55,Регистрация!$C$4:$N$103,3,FALSE))</f>
        <v>#N/A</v>
      </c>
      <c r="D55" s="8" t="e">
        <f>IF(VLOOKUP(A55,Регистрация!$C$4:$N$103,7,FALSE)=0,"б/р",VLOOKUP(A55,Регистрация!$C$4:$N$103,7,FALSE))</f>
        <v>#N/A</v>
      </c>
      <c r="E55" s="9" t="e">
        <f>IF(VLOOKUP(A55,Регистрация!$C$4:$N$103,11,FALSE)=0," ",VLOOKUP(A55,Регистрация!$C$4:$N$103,11,FALSE))</f>
        <v>#N/A</v>
      </c>
      <c r="F55" s="8" t="e">
        <f>IF(VLOOKUP(A55,Регистрация!$C$4:$N$103,8,FALSE)=0," ",VLOOKUP(A55,Регистрация!$C$4:$N$103,8,FALSE))</f>
        <v>#N/A</v>
      </c>
      <c r="G55" s="19"/>
      <c r="H55" s="18"/>
      <c r="I55" s="24">
        <f t="shared" si="0"/>
        <v>0</v>
      </c>
      <c r="J55" s="8"/>
      <c r="K55" s="24">
        <f t="shared" si="1"/>
        <v>0</v>
      </c>
      <c r="L55" s="8"/>
      <c r="M55" s="24">
        <f t="shared" si="2"/>
        <v>0</v>
      </c>
      <c r="N55" s="8"/>
      <c r="O55" s="24">
        <f t="shared" si="3"/>
        <v>0</v>
      </c>
      <c r="P55" s="8"/>
      <c r="Q55" s="22">
        <f t="shared" si="4"/>
        <v>0</v>
      </c>
      <c r="R55" s="34"/>
      <c r="S55" s="18"/>
      <c r="T55" s="24">
        <f t="shared" si="5"/>
        <v>0</v>
      </c>
      <c r="U55" s="8"/>
      <c r="V55" s="24">
        <f t="shared" si="6"/>
        <v>0</v>
      </c>
      <c r="W55" s="8"/>
      <c r="X55" s="24">
        <f t="shared" si="7"/>
        <v>0</v>
      </c>
      <c r="Y55" s="8"/>
      <c r="Z55" s="24">
        <f t="shared" si="8"/>
        <v>0</v>
      </c>
      <c r="AA55" s="8"/>
      <c r="AB55" s="22">
        <f t="shared" si="9"/>
        <v>0</v>
      </c>
      <c r="AC55" s="36"/>
      <c r="AD55" s="20">
        <f t="shared" si="10"/>
        <v>0</v>
      </c>
      <c r="AE55" s="16"/>
      <c r="AF55">
        <f t="shared" si="11"/>
        <v>0</v>
      </c>
    </row>
    <row r="56" spans="1:32" ht="15" hidden="1">
      <c r="A56" s="13">
        <v>47</v>
      </c>
      <c r="B56" s="9" t="e">
        <f>IF(VLOOKUP(A56,Регистрация!$C$4:$N$103,2,FALSE)=0," ",VLOOKUP(A56,Регистрация!$C$4:$N$103,2,FALSE))</f>
        <v>#N/A</v>
      </c>
      <c r="C56" s="9" t="e">
        <f>IF(VLOOKUP(A56,Регистрация!$C$4:$N$103,3,FALSE)=0," ",VLOOKUP(A56,Регистрация!$C$4:$N$103,3,FALSE))</f>
        <v>#N/A</v>
      </c>
      <c r="D56" s="8" t="e">
        <f>IF(VLOOKUP(A56,Регистрация!$C$4:$N$103,7,FALSE)=0,"б/р",VLOOKUP(A56,Регистрация!$C$4:$N$103,7,FALSE))</f>
        <v>#N/A</v>
      </c>
      <c r="E56" s="9" t="e">
        <f>IF(VLOOKUP(A56,Регистрация!$C$4:$N$103,11,FALSE)=0," ",VLOOKUP(A56,Регистрация!$C$4:$N$103,11,FALSE))</f>
        <v>#N/A</v>
      </c>
      <c r="F56" s="8" t="e">
        <f>IF(VLOOKUP(A56,Регистрация!$C$4:$N$103,8,FALSE)=0," ",VLOOKUP(A56,Регистрация!$C$4:$N$103,8,FALSE))</f>
        <v>#N/A</v>
      </c>
      <c r="G56" s="19"/>
      <c r="H56" s="18"/>
      <c r="I56" s="24">
        <f t="shared" si="0"/>
        <v>0</v>
      </c>
      <c r="J56" s="8"/>
      <c r="K56" s="24">
        <f t="shared" si="1"/>
        <v>0</v>
      </c>
      <c r="L56" s="8"/>
      <c r="M56" s="24">
        <f t="shared" si="2"/>
        <v>0</v>
      </c>
      <c r="N56" s="8"/>
      <c r="O56" s="24">
        <f t="shared" si="3"/>
        <v>0</v>
      </c>
      <c r="P56" s="8"/>
      <c r="Q56" s="22">
        <f t="shared" si="4"/>
        <v>0</v>
      </c>
      <c r="R56" s="34"/>
      <c r="S56" s="18"/>
      <c r="T56" s="24">
        <f t="shared" si="5"/>
        <v>0</v>
      </c>
      <c r="U56" s="8"/>
      <c r="V56" s="24">
        <f t="shared" si="6"/>
        <v>0</v>
      </c>
      <c r="W56" s="8"/>
      <c r="X56" s="24">
        <f t="shared" si="7"/>
        <v>0</v>
      </c>
      <c r="Y56" s="8"/>
      <c r="Z56" s="24">
        <f t="shared" si="8"/>
        <v>0</v>
      </c>
      <c r="AA56" s="8"/>
      <c r="AB56" s="22">
        <f t="shared" si="9"/>
        <v>0</v>
      </c>
      <c r="AC56" s="36"/>
      <c r="AD56" s="20">
        <f t="shared" si="10"/>
        <v>0</v>
      </c>
      <c r="AE56" s="16"/>
      <c r="AF56">
        <f t="shared" si="11"/>
        <v>0</v>
      </c>
    </row>
    <row r="57" spans="1:32" ht="15" hidden="1">
      <c r="A57" s="13">
        <v>48</v>
      </c>
      <c r="B57" s="9" t="e">
        <f>IF(VLOOKUP(A57,Регистрация!$C$4:$N$103,2,FALSE)=0," ",VLOOKUP(A57,Регистрация!$C$4:$N$103,2,FALSE))</f>
        <v>#N/A</v>
      </c>
      <c r="C57" s="9" t="e">
        <f>IF(VLOOKUP(A57,Регистрация!$C$4:$N$103,3,FALSE)=0," ",VLOOKUP(A57,Регистрация!$C$4:$N$103,3,FALSE))</f>
        <v>#N/A</v>
      </c>
      <c r="D57" s="8" t="e">
        <f>IF(VLOOKUP(A57,Регистрация!$C$4:$N$103,7,FALSE)=0,"б/р",VLOOKUP(A57,Регистрация!$C$4:$N$103,7,FALSE))</f>
        <v>#N/A</v>
      </c>
      <c r="E57" s="9" t="e">
        <f>IF(VLOOKUP(A57,Регистрация!$C$4:$N$103,11,FALSE)=0," ",VLOOKUP(A57,Регистрация!$C$4:$N$103,11,FALSE))</f>
        <v>#N/A</v>
      </c>
      <c r="F57" s="8" t="e">
        <f>IF(VLOOKUP(A57,Регистрация!$C$4:$N$103,8,FALSE)=0," ",VLOOKUP(A57,Регистрация!$C$4:$N$103,8,FALSE))</f>
        <v>#N/A</v>
      </c>
      <c r="G57" s="19"/>
      <c r="H57" s="18"/>
      <c r="I57" s="24">
        <f t="shared" si="0"/>
        <v>0</v>
      </c>
      <c r="J57" s="8"/>
      <c r="K57" s="24">
        <f t="shared" si="1"/>
        <v>0</v>
      </c>
      <c r="L57" s="8"/>
      <c r="M57" s="24">
        <f t="shared" si="2"/>
        <v>0</v>
      </c>
      <c r="N57" s="8"/>
      <c r="O57" s="24">
        <f t="shared" si="3"/>
        <v>0</v>
      </c>
      <c r="P57" s="8"/>
      <c r="Q57" s="22">
        <f t="shared" si="4"/>
        <v>0</v>
      </c>
      <c r="R57" s="34"/>
      <c r="S57" s="18"/>
      <c r="T57" s="24">
        <f t="shared" si="5"/>
        <v>0</v>
      </c>
      <c r="U57" s="8"/>
      <c r="V57" s="24">
        <f t="shared" si="6"/>
        <v>0</v>
      </c>
      <c r="W57" s="8"/>
      <c r="X57" s="24">
        <f t="shared" si="7"/>
        <v>0</v>
      </c>
      <c r="Y57" s="8"/>
      <c r="Z57" s="24">
        <f t="shared" si="8"/>
        <v>0</v>
      </c>
      <c r="AA57" s="8"/>
      <c r="AB57" s="22">
        <f t="shared" si="9"/>
        <v>0</v>
      </c>
      <c r="AC57" s="36"/>
      <c r="AD57" s="20">
        <f t="shared" si="10"/>
        <v>0</v>
      </c>
      <c r="AE57" s="16"/>
      <c r="AF57">
        <f t="shared" si="11"/>
        <v>0</v>
      </c>
    </row>
    <row r="58" spans="1:32" ht="15" hidden="1">
      <c r="A58" s="13">
        <v>49</v>
      </c>
      <c r="B58" s="9" t="e">
        <f>IF(VLOOKUP(A58,Регистрация!$C$4:$N$103,2,FALSE)=0," ",VLOOKUP(A58,Регистрация!$C$4:$N$103,2,FALSE))</f>
        <v>#N/A</v>
      </c>
      <c r="C58" s="9" t="e">
        <f>IF(VLOOKUP(A58,Регистрация!$C$4:$N$103,3,FALSE)=0," ",VLOOKUP(A58,Регистрация!$C$4:$N$103,3,FALSE))</f>
        <v>#N/A</v>
      </c>
      <c r="D58" s="8" t="e">
        <f>IF(VLOOKUP(A58,Регистрация!$C$4:$N$103,7,FALSE)=0,"б/р",VLOOKUP(A58,Регистрация!$C$4:$N$103,7,FALSE))</f>
        <v>#N/A</v>
      </c>
      <c r="E58" s="9" t="e">
        <f>IF(VLOOKUP(A58,Регистрация!$C$4:$N$103,11,FALSE)=0," ",VLOOKUP(A58,Регистрация!$C$4:$N$103,11,FALSE))</f>
        <v>#N/A</v>
      </c>
      <c r="F58" s="8" t="e">
        <f>IF(VLOOKUP(A58,Регистрация!$C$4:$N$103,8,FALSE)=0," ",VLOOKUP(A58,Регистрация!$C$4:$N$103,8,FALSE))</f>
        <v>#N/A</v>
      </c>
      <c r="G58" s="19"/>
      <c r="H58" s="18"/>
      <c r="I58" s="24">
        <f t="shared" si="0"/>
        <v>0</v>
      </c>
      <c r="J58" s="8"/>
      <c r="K58" s="24">
        <f t="shared" si="1"/>
        <v>0</v>
      </c>
      <c r="L58" s="8"/>
      <c r="M58" s="24">
        <f t="shared" si="2"/>
        <v>0</v>
      </c>
      <c r="N58" s="8"/>
      <c r="O58" s="24">
        <f t="shared" si="3"/>
        <v>0</v>
      </c>
      <c r="P58" s="8"/>
      <c r="Q58" s="22">
        <f t="shared" si="4"/>
        <v>0</v>
      </c>
      <c r="R58" s="34"/>
      <c r="S58" s="18"/>
      <c r="T58" s="24">
        <f t="shared" si="5"/>
        <v>0</v>
      </c>
      <c r="U58" s="8"/>
      <c r="V58" s="24">
        <f t="shared" si="6"/>
        <v>0</v>
      </c>
      <c r="W58" s="8"/>
      <c r="X58" s="24">
        <f t="shared" si="7"/>
        <v>0</v>
      </c>
      <c r="Y58" s="8"/>
      <c r="Z58" s="24">
        <f t="shared" si="8"/>
        <v>0</v>
      </c>
      <c r="AA58" s="8"/>
      <c r="AB58" s="22">
        <f t="shared" si="9"/>
        <v>0</v>
      </c>
      <c r="AC58" s="36"/>
      <c r="AD58" s="20">
        <f t="shared" si="10"/>
        <v>0</v>
      </c>
      <c r="AE58" s="16"/>
      <c r="AF58">
        <f t="shared" si="11"/>
        <v>0</v>
      </c>
    </row>
    <row r="59" spans="1:32" ht="15" hidden="1">
      <c r="A59" s="13">
        <v>50</v>
      </c>
      <c r="B59" s="9" t="e">
        <f>IF(VLOOKUP(A59,Регистрация!$C$4:$N$103,2,FALSE)=0," ",VLOOKUP(A59,Регистрация!$C$4:$N$103,2,FALSE))</f>
        <v>#N/A</v>
      </c>
      <c r="C59" s="9" t="e">
        <f>IF(VLOOKUP(A59,Регистрация!$C$4:$N$103,3,FALSE)=0," ",VLOOKUP(A59,Регистрация!$C$4:$N$103,3,FALSE))</f>
        <v>#N/A</v>
      </c>
      <c r="D59" s="8" t="e">
        <f>IF(VLOOKUP(A59,Регистрация!$C$4:$N$103,7,FALSE)=0,"б/р",VLOOKUP(A59,Регистрация!$C$4:$N$103,7,FALSE))</f>
        <v>#N/A</v>
      </c>
      <c r="E59" s="9" t="e">
        <f>IF(VLOOKUP(A59,Регистрация!$C$4:$N$103,11,FALSE)=0," ",VLOOKUP(A59,Регистрация!$C$4:$N$103,11,FALSE))</f>
        <v>#N/A</v>
      </c>
      <c r="F59" s="8" t="e">
        <f>IF(VLOOKUP(A59,Регистрация!$C$4:$N$103,8,FALSE)=0," ",VLOOKUP(A59,Регистрация!$C$4:$N$103,8,FALSE))</f>
        <v>#N/A</v>
      </c>
      <c r="G59" s="19"/>
      <c r="H59" s="18"/>
      <c r="I59" s="24">
        <f t="shared" si="0"/>
        <v>0</v>
      </c>
      <c r="J59" s="8"/>
      <c r="K59" s="24">
        <f t="shared" si="1"/>
        <v>0</v>
      </c>
      <c r="L59" s="8"/>
      <c r="M59" s="24">
        <f t="shared" si="2"/>
        <v>0</v>
      </c>
      <c r="N59" s="8"/>
      <c r="O59" s="24">
        <f t="shared" si="3"/>
        <v>0</v>
      </c>
      <c r="P59" s="8"/>
      <c r="Q59" s="22">
        <f t="shared" si="4"/>
        <v>0</v>
      </c>
      <c r="R59" s="34"/>
      <c r="S59" s="18"/>
      <c r="T59" s="24">
        <f t="shared" si="5"/>
        <v>0</v>
      </c>
      <c r="U59" s="8"/>
      <c r="V59" s="24">
        <f t="shared" si="6"/>
        <v>0</v>
      </c>
      <c r="W59" s="8"/>
      <c r="X59" s="24">
        <f t="shared" si="7"/>
        <v>0</v>
      </c>
      <c r="Y59" s="8"/>
      <c r="Z59" s="24">
        <f t="shared" si="8"/>
        <v>0</v>
      </c>
      <c r="AA59" s="8"/>
      <c r="AB59" s="22">
        <f t="shared" si="9"/>
        <v>0</v>
      </c>
      <c r="AC59" s="36"/>
      <c r="AD59" s="20">
        <f t="shared" si="10"/>
        <v>0</v>
      </c>
      <c r="AE59" s="16"/>
      <c r="AF59">
        <f t="shared" si="11"/>
        <v>0</v>
      </c>
    </row>
    <row r="60" spans="1:32" ht="15" hidden="1">
      <c r="A60" s="13">
        <v>51</v>
      </c>
      <c r="B60" s="9" t="e">
        <f>IF(VLOOKUP(A60,Регистрация!$C$4:$N$103,2,FALSE)=0," ",VLOOKUP(A60,Регистрация!$C$4:$N$103,2,FALSE))</f>
        <v>#N/A</v>
      </c>
      <c r="C60" s="9" t="e">
        <f>IF(VLOOKUP(A60,Регистрация!$C$4:$N$103,3,FALSE)=0," ",VLOOKUP(A60,Регистрация!$C$4:$N$103,3,FALSE))</f>
        <v>#N/A</v>
      </c>
      <c r="D60" s="8" t="e">
        <f>IF(VLOOKUP(A60,Регистрация!$C$4:$N$103,7,FALSE)=0,"б/р",VLOOKUP(A60,Регистрация!$C$4:$N$103,7,FALSE))</f>
        <v>#N/A</v>
      </c>
      <c r="E60" s="9" t="e">
        <f>IF(VLOOKUP(A60,Регистрация!$C$4:$N$103,11,FALSE)=0," ",VLOOKUP(A60,Регистрация!$C$4:$N$103,11,FALSE))</f>
        <v>#N/A</v>
      </c>
      <c r="F60" s="8" t="e">
        <f>IF(VLOOKUP(A60,Регистрация!$C$4:$N$103,8,FALSE)=0," ",VLOOKUP(A60,Регистрация!$C$4:$N$103,8,FALSE))</f>
        <v>#N/A</v>
      </c>
      <c r="G60" s="19"/>
      <c r="H60" s="18"/>
      <c r="I60" s="24">
        <f t="shared" si="0"/>
        <v>0</v>
      </c>
      <c r="J60" s="8"/>
      <c r="K60" s="24">
        <f t="shared" si="1"/>
        <v>0</v>
      </c>
      <c r="L60" s="8"/>
      <c r="M60" s="24">
        <f t="shared" si="2"/>
        <v>0</v>
      </c>
      <c r="N60" s="8"/>
      <c r="O60" s="24">
        <f t="shared" si="3"/>
        <v>0</v>
      </c>
      <c r="P60" s="8"/>
      <c r="Q60" s="22">
        <f t="shared" si="4"/>
        <v>0</v>
      </c>
      <c r="R60" s="34"/>
      <c r="S60" s="18"/>
      <c r="T60" s="24">
        <f t="shared" si="5"/>
        <v>0</v>
      </c>
      <c r="U60" s="8"/>
      <c r="V60" s="24">
        <f t="shared" si="6"/>
        <v>0</v>
      </c>
      <c r="W60" s="8"/>
      <c r="X60" s="24">
        <f t="shared" si="7"/>
        <v>0</v>
      </c>
      <c r="Y60" s="8"/>
      <c r="Z60" s="24">
        <f t="shared" si="8"/>
        <v>0</v>
      </c>
      <c r="AA60" s="8"/>
      <c r="AB60" s="22">
        <f t="shared" si="9"/>
        <v>0</v>
      </c>
      <c r="AC60" s="36"/>
      <c r="AD60" s="20">
        <f t="shared" si="10"/>
        <v>0</v>
      </c>
      <c r="AE60" s="16"/>
      <c r="AF60">
        <f t="shared" si="11"/>
        <v>0</v>
      </c>
    </row>
    <row r="61" spans="1:32" ht="15" hidden="1">
      <c r="A61" s="13">
        <v>52</v>
      </c>
      <c r="B61" s="9" t="e">
        <f>IF(VLOOKUP(A61,Регистрация!$C$4:$N$103,2,FALSE)=0," ",VLOOKUP(A61,Регистрация!$C$4:$N$103,2,FALSE))</f>
        <v>#N/A</v>
      </c>
      <c r="C61" s="9" t="e">
        <f>IF(VLOOKUP(A61,Регистрация!$C$4:$N$103,3,FALSE)=0," ",VLOOKUP(A61,Регистрация!$C$4:$N$103,3,FALSE))</f>
        <v>#N/A</v>
      </c>
      <c r="D61" s="8" t="e">
        <f>IF(VLOOKUP(A61,Регистрация!$C$4:$N$103,7,FALSE)=0,"б/р",VLOOKUP(A61,Регистрация!$C$4:$N$103,7,FALSE))</f>
        <v>#N/A</v>
      </c>
      <c r="E61" s="9" t="e">
        <f>IF(VLOOKUP(A61,Регистрация!$C$4:$N$103,11,FALSE)=0," ",VLOOKUP(A61,Регистрация!$C$4:$N$103,11,FALSE))</f>
        <v>#N/A</v>
      </c>
      <c r="F61" s="8" t="e">
        <f>IF(VLOOKUP(A61,Регистрация!$C$4:$N$103,8,FALSE)=0," ",VLOOKUP(A61,Регистрация!$C$4:$N$103,8,FALSE))</f>
        <v>#N/A</v>
      </c>
      <c r="G61" s="19"/>
      <c r="H61" s="18"/>
      <c r="I61" s="24">
        <f t="shared" si="0"/>
        <v>0</v>
      </c>
      <c r="J61" s="8"/>
      <c r="K61" s="24">
        <f t="shared" si="1"/>
        <v>0</v>
      </c>
      <c r="L61" s="8"/>
      <c r="M61" s="24">
        <f t="shared" si="2"/>
        <v>0</v>
      </c>
      <c r="N61" s="8"/>
      <c r="O61" s="24">
        <f t="shared" si="3"/>
        <v>0</v>
      </c>
      <c r="P61" s="8"/>
      <c r="Q61" s="22">
        <f t="shared" si="4"/>
        <v>0</v>
      </c>
      <c r="R61" s="34"/>
      <c r="S61" s="18"/>
      <c r="T61" s="24">
        <f t="shared" si="5"/>
        <v>0</v>
      </c>
      <c r="U61" s="8"/>
      <c r="V61" s="24">
        <f t="shared" si="6"/>
        <v>0</v>
      </c>
      <c r="W61" s="8"/>
      <c r="X61" s="24">
        <f t="shared" si="7"/>
        <v>0</v>
      </c>
      <c r="Y61" s="8"/>
      <c r="Z61" s="24">
        <f t="shared" si="8"/>
        <v>0</v>
      </c>
      <c r="AA61" s="8"/>
      <c r="AB61" s="22">
        <f t="shared" si="9"/>
        <v>0</v>
      </c>
      <c r="AC61" s="36"/>
      <c r="AD61" s="20">
        <f t="shared" si="10"/>
        <v>0</v>
      </c>
      <c r="AE61" s="16"/>
      <c r="AF61">
        <f t="shared" si="11"/>
        <v>0</v>
      </c>
    </row>
    <row r="62" spans="1:32" ht="15" hidden="1">
      <c r="A62" s="13">
        <v>53</v>
      </c>
      <c r="B62" s="9" t="e">
        <f>IF(VLOOKUP(A62,Регистрация!$C$4:$N$103,2,FALSE)=0," ",VLOOKUP(A62,Регистрация!$C$4:$N$103,2,FALSE))</f>
        <v>#N/A</v>
      </c>
      <c r="C62" s="9" t="e">
        <f>IF(VLOOKUP(A62,Регистрация!$C$4:$N$103,3,FALSE)=0," ",VLOOKUP(A62,Регистрация!$C$4:$N$103,3,FALSE))</f>
        <v>#N/A</v>
      </c>
      <c r="D62" s="8" t="e">
        <f>IF(VLOOKUP(A62,Регистрация!$C$4:$N$103,7,FALSE)=0,"б/р",VLOOKUP(A62,Регистрация!$C$4:$N$103,7,FALSE))</f>
        <v>#N/A</v>
      </c>
      <c r="E62" s="9" t="e">
        <f>IF(VLOOKUP(A62,Регистрация!$C$4:$N$103,11,FALSE)=0," ",VLOOKUP(A62,Регистрация!$C$4:$N$103,11,FALSE))</f>
        <v>#N/A</v>
      </c>
      <c r="F62" s="8" t="e">
        <f>IF(VLOOKUP(A62,Регистрация!$C$4:$N$103,8,FALSE)=0," ",VLOOKUP(A62,Регистрация!$C$4:$N$103,8,FALSE))</f>
        <v>#N/A</v>
      </c>
      <c r="G62" s="19"/>
      <c r="H62" s="18"/>
      <c r="I62" s="24">
        <f t="shared" si="0"/>
        <v>0</v>
      </c>
      <c r="J62" s="8"/>
      <c r="K62" s="24">
        <f t="shared" si="1"/>
        <v>0</v>
      </c>
      <c r="L62" s="8"/>
      <c r="M62" s="24">
        <f t="shared" si="2"/>
        <v>0</v>
      </c>
      <c r="N62" s="8"/>
      <c r="O62" s="24">
        <f t="shared" si="3"/>
        <v>0</v>
      </c>
      <c r="P62" s="8"/>
      <c r="Q62" s="22">
        <f t="shared" si="4"/>
        <v>0</v>
      </c>
      <c r="R62" s="34"/>
      <c r="S62" s="18"/>
      <c r="T62" s="24">
        <f t="shared" si="5"/>
        <v>0</v>
      </c>
      <c r="U62" s="8"/>
      <c r="V62" s="24">
        <f t="shared" si="6"/>
        <v>0</v>
      </c>
      <c r="W62" s="8"/>
      <c r="X62" s="24">
        <f t="shared" si="7"/>
        <v>0</v>
      </c>
      <c r="Y62" s="8"/>
      <c r="Z62" s="24">
        <f t="shared" si="8"/>
        <v>0</v>
      </c>
      <c r="AA62" s="8"/>
      <c r="AB62" s="22">
        <f t="shared" si="9"/>
        <v>0</v>
      </c>
      <c r="AC62" s="36"/>
      <c r="AD62" s="20">
        <f t="shared" si="10"/>
        <v>0</v>
      </c>
      <c r="AE62" s="16"/>
      <c r="AF62">
        <f t="shared" si="11"/>
        <v>0</v>
      </c>
    </row>
    <row r="63" spans="1:32" ht="15" hidden="1">
      <c r="A63" s="13">
        <v>54</v>
      </c>
      <c r="B63" s="9" t="e">
        <f>IF(VLOOKUP(A63,Регистрация!$C$4:$N$103,2,FALSE)=0," ",VLOOKUP(A63,Регистрация!$C$4:$N$103,2,FALSE))</f>
        <v>#N/A</v>
      </c>
      <c r="C63" s="9" t="e">
        <f>IF(VLOOKUP(A63,Регистрация!$C$4:$N$103,3,FALSE)=0," ",VLOOKUP(A63,Регистрация!$C$4:$N$103,3,FALSE))</f>
        <v>#N/A</v>
      </c>
      <c r="D63" s="8" t="e">
        <f>IF(VLOOKUP(A63,Регистрация!$C$4:$N$103,7,FALSE)=0,"б/р",VLOOKUP(A63,Регистрация!$C$4:$N$103,7,FALSE))</f>
        <v>#N/A</v>
      </c>
      <c r="E63" s="9" t="e">
        <f>IF(VLOOKUP(A63,Регистрация!$C$4:$N$103,11,FALSE)=0," ",VLOOKUP(A63,Регистрация!$C$4:$N$103,11,FALSE))</f>
        <v>#N/A</v>
      </c>
      <c r="F63" s="8" t="e">
        <f>IF(VLOOKUP(A63,Регистрация!$C$4:$N$103,8,FALSE)=0," ",VLOOKUP(A63,Регистрация!$C$4:$N$103,8,FALSE))</f>
        <v>#N/A</v>
      </c>
      <c r="G63" s="19"/>
      <c r="H63" s="18"/>
      <c r="I63" s="24">
        <f t="shared" si="0"/>
        <v>0</v>
      </c>
      <c r="J63" s="8"/>
      <c r="K63" s="24">
        <f t="shared" si="1"/>
        <v>0</v>
      </c>
      <c r="L63" s="8"/>
      <c r="M63" s="24">
        <f t="shared" si="2"/>
        <v>0</v>
      </c>
      <c r="N63" s="8"/>
      <c r="O63" s="24">
        <f t="shared" si="3"/>
        <v>0</v>
      </c>
      <c r="P63" s="8"/>
      <c r="Q63" s="22">
        <f t="shared" si="4"/>
        <v>0</v>
      </c>
      <c r="R63" s="34"/>
      <c r="S63" s="18"/>
      <c r="T63" s="24">
        <f t="shared" si="5"/>
        <v>0</v>
      </c>
      <c r="U63" s="8"/>
      <c r="V63" s="24">
        <f t="shared" si="6"/>
        <v>0</v>
      </c>
      <c r="W63" s="8"/>
      <c r="X63" s="24">
        <f t="shared" si="7"/>
        <v>0</v>
      </c>
      <c r="Y63" s="8"/>
      <c r="Z63" s="24">
        <f t="shared" si="8"/>
        <v>0</v>
      </c>
      <c r="AA63" s="8"/>
      <c r="AB63" s="22">
        <f t="shared" si="9"/>
        <v>0</v>
      </c>
      <c r="AC63" s="36"/>
      <c r="AD63" s="20">
        <f t="shared" si="10"/>
        <v>0</v>
      </c>
      <c r="AE63" s="16"/>
      <c r="AF63">
        <f t="shared" si="11"/>
        <v>0</v>
      </c>
    </row>
    <row r="64" spans="1:32" ht="15" hidden="1">
      <c r="A64" s="13">
        <v>55</v>
      </c>
      <c r="B64" s="9" t="e">
        <f>IF(VLOOKUP(A64,Регистрация!$C$4:$N$103,2,FALSE)=0," ",VLOOKUP(A64,Регистрация!$C$4:$N$103,2,FALSE))</f>
        <v>#N/A</v>
      </c>
      <c r="C64" s="9" t="e">
        <f>IF(VLOOKUP(A64,Регистрация!$C$4:$N$103,3,FALSE)=0," ",VLOOKUP(A64,Регистрация!$C$4:$N$103,3,FALSE))</f>
        <v>#N/A</v>
      </c>
      <c r="D64" s="8" t="e">
        <f>IF(VLOOKUP(A64,Регистрация!$C$4:$N$103,7,FALSE)=0,"б/р",VLOOKUP(A64,Регистрация!$C$4:$N$103,7,FALSE))</f>
        <v>#N/A</v>
      </c>
      <c r="E64" s="9" t="e">
        <f>IF(VLOOKUP(A64,Регистрация!$C$4:$N$103,11,FALSE)=0," ",VLOOKUP(A64,Регистрация!$C$4:$N$103,11,FALSE))</f>
        <v>#N/A</v>
      </c>
      <c r="F64" s="8" t="e">
        <f>IF(VLOOKUP(A64,Регистрация!$C$4:$N$103,8,FALSE)=0," ",VLOOKUP(A64,Регистрация!$C$4:$N$103,8,FALSE))</f>
        <v>#N/A</v>
      </c>
      <c r="G64" s="19"/>
      <c r="H64" s="18"/>
      <c r="I64" s="24">
        <f t="shared" si="0"/>
        <v>0</v>
      </c>
      <c r="J64" s="8"/>
      <c r="K64" s="24">
        <f t="shared" si="1"/>
        <v>0</v>
      </c>
      <c r="L64" s="8"/>
      <c r="M64" s="24">
        <f t="shared" si="2"/>
        <v>0</v>
      </c>
      <c r="N64" s="8"/>
      <c r="O64" s="24">
        <f t="shared" si="3"/>
        <v>0</v>
      </c>
      <c r="P64" s="8"/>
      <c r="Q64" s="22">
        <f t="shared" si="4"/>
        <v>0</v>
      </c>
      <c r="R64" s="34"/>
      <c r="S64" s="18"/>
      <c r="T64" s="24">
        <f t="shared" si="5"/>
        <v>0</v>
      </c>
      <c r="U64" s="8"/>
      <c r="V64" s="24">
        <f t="shared" si="6"/>
        <v>0</v>
      </c>
      <c r="W64" s="8"/>
      <c r="X64" s="24">
        <f t="shared" si="7"/>
        <v>0</v>
      </c>
      <c r="Y64" s="8"/>
      <c r="Z64" s="24">
        <f t="shared" si="8"/>
        <v>0</v>
      </c>
      <c r="AA64" s="8"/>
      <c r="AB64" s="22">
        <f t="shared" si="9"/>
        <v>0</v>
      </c>
      <c r="AC64" s="36"/>
      <c r="AD64" s="20">
        <f t="shared" si="10"/>
        <v>0</v>
      </c>
      <c r="AE64" s="16"/>
      <c r="AF64">
        <f t="shared" si="11"/>
        <v>0</v>
      </c>
    </row>
    <row r="65" spans="1:32" ht="15" hidden="1">
      <c r="A65" s="13">
        <v>56</v>
      </c>
      <c r="B65" s="9" t="e">
        <f>IF(VLOOKUP(A65,Регистрация!$C$4:$N$103,2,FALSE)=0," ",VLOOKUP(A65,Регистрация!$C$4:$N$103,2,FALSE))</f>
        <v>#N/A</v>
      </c>
      <c r="C65" s="9" t="e">
        <f>IF(VLOOKUP(A65,Регистрация!$C$4:$N$103,3,FALSE)=0," ",VLOOKUP(A65,Регистрация!$C$4:$N$103,3,FALSE))</f>
        <v>#N/A</v>
      </c>
      <c r="D65" s="8" t="e">
        <f>IF(VLOOKUP(A65,Регистрация!$C$4:$N$103,7,FALSE)=0,"б/р",VLOOKUP(A65,Регистрация!$C$4:$N$103,7,FALSE))</f>
        <v>#N/A</v>
      </c>
      <c r="E65" s="9" t="e">
        <f>IF(VLOOKUP(A65,Регистрация!$C$4:$N$103,11,FALSE)=0," ",VLOOKUP(A65,Регистрация!$C$4:$N$103,11,FALSE))</f>
        <v>#N/A</v>
      </c>
      <c r="F65" s="8" t="e">
        <f>IF(VLOOKUP(A65,Регистрация!$C$4:$N$103,8,FALSE)=0," ",VLOOKUP(A65,Регистрация!$C$4:$N$103,8,FALSE))</f>
        <v>#N/A</v>
      </c>
      <c r="G65" s="19"/>
      <c r="H65" s="18"/>
      <c r="I65" s="24">
        <f t="shared" si="0"/>
        <v>0</v>
      </c>
      <c r="J65" s="8"/>
      <c r="K65" s="24">
        <f t="shared" si="1"/>
        <v>0</v>
      </c>
      <c r="L65" s="8"/>
      <c r="M65" s="24">
        <f t="shared" si="2"/>
        <v>0</v>
      </c>
      <c r="N65" s="8"/>
      <c r="O65" s="24">
        <f t="shared" si="3"/>
        <v>0</v>
      </c>
      <c r="P65" s="8"/>
      <c r="Q65" s="22">
        <f t="shared" si="4"/>
        <v>0</v>
      </c>
      <c r="R65" s="34"/>
      <c r="S65" s="18"/>
      <c r="T65" s="24">
        <f t="shared" si="5"/>
        <v>0</v>
      </c>
      <c r="U65" s="8"/>
      <c r="V65" s="24">
        <f t="shared" si="6"/>
        <v>0</v>
      </c>
      <c r="W65" s="8"/>
      <c r="X65" s="24">
        <f t="shared" si="7"/>
        <v>0</v>
      </c>
      <c r="Y65" s="8"/>
      <c r="Z65" s="24">
        <f t="shared" si="8"/>
        <v>0</v>
      </c>
      <c r="AA65" s="8"/>
      <c r="AB65" s="22">
        <f t="shared" si="9"/>
        <v>0</v>
      </c>
      <c r="AC65" s="36"/>
      <c r="AD65" s="20">
        <f t="shared" si="10"/>
        <v>0</v>
      </c>
      <c r="AE65" s="16"/>
      <c r="AF65">
        <f t="shared" si="11"/>
        <v>0</v>
      </c>
    </row>
    <row r="66" spans="1:32" ht="15" hidden="1">
      <c r="A66" s="13">
        <v>57</v>
      </c>
      <c r="B66" s="9" t="e">
        <f>IF(VLOOKUP(A66,Регистрация!$C$4:$N$103,2,FALSE)=0," ",VLOOKUP(A66,Регистрация!$C$4:$N$103,2,FALSE))</f>
        <v>#N/A</v>
      </c>
      <c r="C66" s="9" t="e">
        <f>IF(VLOOKUP(A66,Регистрация!$C$4:$N$103,3,FALSE)=0," ",VLOOKUP(A66,Регистрация!$C$4:$N$103,3,FALSE))</f>
        <v>#N/A</v>
      </c>
      <c r="D66" s="8" t="e">
        <f>IF(VLOOKUP(A66,Регистрация!$C$4:$N$103,7,FALSE)=0,"б/р",VLOOKUP(A66,Регистрация!$C$4:$N$103,7,FALSE))</f>
        <v>#N/A</v>
      </c>
      <c r="E66" s="9" t="e">
        <f>IF(VLOOKUP(A66,Регистрация!$C$4:$N$103,11,FALSE)=0," ",VLOOKUP(A66,Регистрация!$C$4:$N$103,11,FALSE))</f>
        <v>#N/A</v>
      </c>
      <c r="F66" s="8" t="e">
        <f>IF(VLOOKUP(A66,Регистрация!$C$4:$N$103,8,FALSE)=0," ",VLOOKUP(A66,Регистрация!$C$4:$N$103,8,FALSE))</f>
        <v>#N/A</v>
      </c>
      <c r="G66" s="19"/>
      <c r="H66" s="18"/>
      <c r="I66" s="24">
        <f t="shared" si="0"/>
        <v>0</v>
      </c>
      <c r="J66" s="8"/>
      <c r="K66" s="24">
        <f t="shared" si="1"/>
        <v>0</v>
      </c>
      <c r="L66" s="8"/>
      <c r="M66" s="24">
        <f t="shared" si="2"/>
        <v>0</v>
      </c>
      <c r="N66" s="8"/>
      <c r="O66" s="24">
        <f t="shared" si="3"/>
        <v>0</v>
      </c>
      <c r="P66" s="8"/>
      <c r="Q66" s="22">
        <f t="shared" si="4"/>
        <v>0</v>
      </c>
      <c r="R66" s="34"/>
      <c r="S66" s="18"/>
      <c r="T66" s="24">
        <f t="shared" si="5"/>
        <v>0</v>
      </c>
      <c r="U66" s="8"/>
      <c r="V66" s="24">
        <f t="shared" si="6"/>
        <v>0</v>
      </c>
      <c r="W66" s="8"/>
      <c r="X66" s="24">
        <f t="shared" si="7"/>
        <v>0</v>
      </c>
      <c r="Y66" s="8"/>
      <c r="Z66" s="24">
        <f t="shared" si="8"/>
        <v>0</v>
      </c>
      <c r="AA66" s="8"/>
      <c r="AB66" s="22">
        <f t="shared" si="9"/>
        <v>0</v>
      </c>
      <c r="AC66" s="36"/>
      <c r="AD66" s="20">
        <f t="shared" si="10"/>
        <v>0</v>
      </c>
      <c r="AE66" s="16"/>
      <c r="AF66">
        <f t="shared" si="11"/>
        <v>0</v>
      </c>
    </row>
    <row r="67" spans="1:32" ht="15" hidden="1">
      <c r="A67" s="13">
        <v>58</v>
      </c>
      <c r="B67" s="9" t="e">
        <f>IF(VLOOKUP(A67,Регистрация!$C$4:$N$103,2,FALSE)=0," ",VLOOKUP(A67,Регистрация!$C$4:$N$103,2,FALSE))</f>
        <v>#N/A</v>
      </c>
      <c r="C67" s="9" t="e">
        <f>IF(VLOOKUP(A67,Регистрация!$C$4:$N$103,3,FALSE)=0," ",VLOOKUP(A67,Регистрация!$C$4:$N$103,3,FALSE))</f>
        <v>#N/A</v>
      </c>
      <c r="D67" s="8" t="e">
        <f>IF(VLOOKUP(A67,Регистрация!$C$4:$N$103,7,FALSE)=0,"б/р",VLOOKUP(A67,Регистрация!$C$4:$N$103,7,FALSE))</f>
        <v>#N/A</v>
      </c>
      <c r="E67" s="9" t="e">
        <f>IF(VLOOKUP(A67,Регистрация!$C$4:$N$103,11,FALSE)=0," ",VLOOKUP(A67,Регистрация!$C$4:$N$103,11,FALSE))</f>
        <v>#N/A</v>
      </c>
      <c r="F67" s="8" t="e">
        <f>IF(VLOOKUP(A67,Регистрация!$C$4:$N$103,8,FALSE)=0," ",VLOOKUP(A67,Регистрация!$C$4:$N$103,8,FALSE))</f>
        <v>#N/A</v>
      </c>
      <c r="G67" s="19"/>
      <c r="H67" s="18"/>
      <c r="I67" s="24">
        <f t="shared" si="0"/>
        <v>0</v>
      </c>
      <c r="J67" s="8"/>
      <c r="K67" s="24">
        <f t="shared" si="1"/>
        <v>0</v>
      </c>
      <c r="L67" s="8"/>
      <c r="M67" s="24">
        <f t="shared" si="2"/>
        <v>0</v>
      </c>
      <c r="N67" s="8"/>
      <c r="O67" s="24">
        <f t="shared" si="3"/>
        <v>0</v>
      </c>
      <c r="P67" s="8"/>
      <c r="Q67" s="22">
        <f t="shared" si="4"/>
        <v>0</v>
      </c>
      <c r="R67" s="34"/>
      <c r="S67" s="18"/>
      <c r="T67" s="24">
        <f t="shared" si="5"/>
        <v>0</v>
      </c>
      <c r="U67" s="8"/>
      <c r="V67" s="24">
        <f t="shared" si="6"/>
        <v>0</v>
      </c>
      <c r="W67" s="8"/>
      <c r="X67" s="24">
        <f t="shared" si="7"/>
        <v>0</v>
      </c>
      <c r="Y67" s="8"/>
      <c r="Z67" s="24">
        <f t="shared" si="8"/>
        <v>0</v>
      </c>
      <c r="AA67" s="8"/>
      <c r="AB67" s="22">
        <f t="shared" si="9"/>
        <v>0</v>
      </c>
      <c r="AC67" s="36"/>
      <c r="AD67" s="20">
        <f t="shared" si="10"/>
        <v>0</v>
      </c>
      <c r="AE67" s="16"/>
      <c r="AF67">
        <f t="shared" si="11"/>
        <v>0</v>
      </c>
    </row>
    <row r="68" spans="1:32" ht="15" hidden="1">
      <c r="A68" s="13">
        <v>59</v>
      </c>
      <c r="B68" s="9" t="e">
        <f>IF(VLOOKUP(A68,Регистрация!$C$4:$N$103,2,FALSE)=0," ",VLOOKUP(A68,Регистрация!$C$4:$N$103,2,FALSE))</f>
        <v>#N/A</v>
      </c>
      <c r="C68" s="9" t="e">
        <f>IF(VLOOKUP(A68,Регистрация!$C$4:$N$103,3,FALSE)=0," ",VLOOKUP(A68,Регистрация!$C$4:$N$103,3,FALSE))</f>
        <v>#N/A</v>
      </c>
      <c r="D68" s="8" t="e">
        <f>IF(VLOOKUP(A68,Регистрация!$C$4:$N$103,7,FALSE)=0,"б/р",VLOOKUP(A68,Регистрация!$C$4:$N$103,7,FALSE))</f>
        <v>#N/A</v>
      </c>
      <c r="E68" s="9" t="e">
        <f>IF(VLOOKUP(A68,Регистрация!$C$4:$N$103,11,FALSE)=0," ",VLOOKUP(A68,Регистрация!$C$4:$N$103,11,FALSE))</f>
        <v>#N/A</v>
      </c>
      <c r="F68" s="8" t="e">
        <f>IF(VLOOKUP(A68,Регистрация!$C$4:$N$103,8,FALSE)=0," ",VLOOKUP(A68,Регистрация!$C$4:$N$103,8,FALSE))</f>
        <v>#N/A</v>
      </c>
      <c r="G68" s="19"/>
      <c r="H68" s="18"/>
      <c r="I68" s="24">
        <f t="shared" si="0"/>
        <v>0</v>
      </c>
      <c r="J68" s="8"/>
      <c r="K68" s="24">
        <f t="shared" si="1"/>
        <v>0</v>
      </c>
      <c r="L68" s="8"/>
      <c r="M68" s="24">
        <f t="shared" si="2"/>
        <v>0</v>
      </c>
      <c r="N68" s="8"/>
      <c r="O68" s="24">
        <f t="shared" si="3"/>
        <v>0</v>
      </c>
      <c r="P68" s="8"/>
      <c r="Q68" s="22">
        <f t="shared" si="4"/>
        <v>0</v>
      </c>
      <c r="R68" s="34"/>
      <c r="S68" s="18"/>
      <c r="T68" s="24">
        <f t="shared" si="5"/>
        <v>0</v>
      </c>
      <c r="U68" s="8"/>
      <c r="V68" s="24">
        <f t="shared" si="6"/>
        <v>0</v>
      </c>
      <c r="W68" s="8"/>
      <c r="X68" s="24">
        <f t="shared" si="7"/>
        <v>0</v>
      </c>
      <c r="Y68" s="8"/>
      <c r="Z68" s="24">
        <f t="shared" si="8"/>
        <v>0</v>
      </c>
      <c r="AA68" s="8"/>
      <c r="AB68" s="22">
        <f t="shared" si="9"/>
        <v>0</v>
      </c>
      <c r="AC68" s="36"/>
      <c r="AD68" s="20">
        <f t="shared" si="10"/>
        <v>0</v>
      </c>
      <c r="AE68" s="16"/>
      <c r="AF68">
        <f t="shared" si="11"/>
        <v>0</v>
      </c>
    </row>
    <row r="69" spans="1:32" ht="15" hidden="1">
      <c r="A69" s="13">
        <v>60</v>
      </c>
      <c r="B69" s="9" t="e">
        <f>IF(VLOOKUP(A69,Регистрация!$C$4:$N$103,2,FALSE)=0," ",VLOOKUP(A69,Регистрация!$C$4:$N$103,2,FALSE))</f>
        <v>#N/A</v>
      </c>
      <c r="C69" s="9" t="e">
        <f>IF(VLOOKUP(A69,Регистрация!$C$4:$N$103,3,FALSE)=0," ",VLOOKUP(A69,Регистрация!$C$4:$N$103,3,FALSE))</f>
        <v>#N/A</v>
      </c>
      <c r="D69" s="8" t="e">
        <f>IF(VLOOKUP(A69,Регистрация!$C$4:$N$103,7,FALSE)=0,"б/р",VLOOKUP(A69,Регистрация!$C$4:$N$103,7,FALSE))</f>
        <v>#N/A</v>
      </c>
      <c r="E69" s="9" t="e">
        <f>IF(VLOOKUP(A69,Регистрация!$C$4:$N$103,11,FALSE)=0," ",VLOOKUP(A69,Регистрация!$C$4:$N$103,11,FALSE))</f>
        <v>#N/A</v>
      </c>
      <c r="F69" s="8" t="e">
        <f>IF(VLOOKUP(A69,Регистрация!$C$4:$N$103,8,FALSE)=0," ",VLOOKUP(A69,Регистрация!$C$4:$N$103,8,FALSE))</f>
        <v>#N/A</v>
      </c>
      <c r="G69" s="19"/>
      <c r="H69" s="18"/>
      <c r="I69" s="24">
        <f t="shared" si="0"/>
        <v>0</v>
      </c>
      <c r="J69" s="8"/>
      <c r="K69" s="24">
        <f t="shared" si="1"/>
        <v>0</v>
      </c>
      <c r="L69" s="8"/>
      <c r="M69" s="24">
        <f t="shared" si="2"/>
        <v>0</v>
      </c>
      <c r="N69" s="8"/>
      <c r="O69" s="24">
        <f t="shared" si="3"/>
        <v>0</v>
      </c>
      <c r="P69" s="8"/>
      <c r="Q69" s="22">
        <f t="shared" si="4"/>
        <v>0</v>
      </c>
      <c r="R69" s="34"/>
      <c r="S69" s="18"/>
      <c r="T69" s="24">
        <f t="shared" si="5"/>
        <v>0</v>
      </c>
      <c r="U69" s="8"/>
      <c r="V69" s="24">
        <f t="shared" si="6"/>
        <v>0</v>
      </c>
      <c r="W69" s="8"/>
      <c r="X69" s="24">
        <f t="shared" si="7"/>
        <v>0</v>
      </c>
      <c r="Y69" s="8"/>
      <c r="Z69" s="24">
        <f t="shared" si="8"/>
        <v>0</v>
      </c>
      <c r="AA69" s="8"/>
      <c r="AB69" s="22">
        <f t="shared" si="9"/>
        <v>0</v>
      </c>
      <c r="AC69" s="36"/>
      <c r="AD69" s="20">
        <f t="shared" si="10"/>
        <v>0</v>
      </c>
      <c r="AE69" s="16"/>
      <c r="AF69">
        <f t="shared" si="11"/>
        <v>0</v>
      </c>
    </row>
    <row r="70" spans="1:32" ht="15" hidden="1">
      <c r="A70" s="13">
        <v>61</v>
      </c>
      <c r="B70" s="9" t="e">
        <f>IF(VLOOKUP(A70,Регистрация!$C$4:$N$103,2,FALSE)=0," ",VLOOKUP(A70,Регистрация!$C$4:$N$103,2,FALSE))</f>
        <v>#N/A</v>
      </c>
      <c r="C70" s="9" t="e">
        <f>IF(VLOOKUP(A70,Регистрация!$C$4:$N$103,3,FALSE)=0," ",VLOOKUP(A70,Регистрация!$C$4:$N$103,3,FALSE))</f>
        <v>#N/A</v>
      </c>
      <c r="D70" s="8" t="e">
        <f>IF(VLOOKUP(A70,Регистрация!$C$4:$N$103,7,FALSE)=0,"б/р",VLOOKUP(A70,Регистрация!$C$4:$N$103,7,FALSE))</f>
        <v>#N/A</v>
      </c>
      <c r="E70" s="9" t="e">
        <f>IF(VLOOKUP(A70,Регистрация!$C$4:$N$103,11,FALSE)=0," ",VLOOKUP(A70,Регистрация!$C$4:$N$103,11,FALSE))</f>
        <v>#N/A</v>
      </c>
      <c r="F70" s="8" t="e">
        <f>IF(VLOOKUP(A70,Регистрация!$C$4:$N$103,8,FALSE)=0," ",VLOOKUP(A70,Регистрация!$C$4:$N$103,8,FALSE))</f>
        <v>#N/A</v>
      </c>
      <c r="G70" s="19"/>
      <c r="H70" s="18"/>
      <c r="I70" s="24">
        <f t="shared" si="0"/>
        <v>0</v>
      </c>
      <c r="J70" s="8"/>
      <c r="K70" s="24">
        <f t="shared" si="1"/>
        <v>0</v>
      </c>
      <c r="L70" s="8"/>
      <c r="M70" s="24">
        <f t="shared" si="2"/>
        <v>0</v>
      </c>
      <c r="N70" s="8"/>
      <c r="O70" s="24">
        <f t="shared" si="3"/>
        <v>0</v>
      </c>
      <c r="P70" s="8"/>
      <c r="Q70" s="22">
        <f t="shared" si="4"/>
        <v>0</v>
      </c>
      <c r="R70" s="34"/>
      <c r="S70" s="18"/>
      <c r="T70" s="24">
        <f t="shared" si="5"/>
        <v>0</v>
      </c>
      <c r="U70" s="8"/>
      <c r="V70" s="24">
        <f t="shared" si="6"/>
        <v>0</v>
      </c>
      <c r="W70" s="8"/>
      <c r="X70" s="24">
        <f t="shared" si="7"/>
        <v>0</v>
      </c>
      <c r="Y70" s="8"/>
      <c r="Z70" s="24">
        <f t="shared" si="8"/>
        <v>0</v>
      </c>
      <c r="AA70" s="8"/>
      <c r="AB70" s="22">
        <f t="shared" si="9"/>
        <v>0</v>
      </c>
      <c r="AC70" s="36"/>
      <c r="AD70" s="20">
        <f t="shared" si="10"/>
        <v>0</v>
      </c>
      <c r="AE70" s="16"/>
      <c r="AF70">
        <f t="shared" si="11"/>
        <v>0</v>
      </c>
    </row>
    <row r="71" spans="1:32" ht="15" hidden="1">
      <c r="A71" s="13">
        <v>62</v>
      </c>
      <c r="B71" s="9" t="e">
        <f>IF(VLOOKUP(A71,Регистрация!$C$4:$N$103,2,FALSE)=0," ",VLOOKUP(A71,Регистрация!$C$4:$N$103,2,FALSE))</f>
        <v>#N/A</v>
      </c>
      <c r="C71" s="9" t="e">
        <f>IF(VLOOKUP(A71,Регистрация!$C$4:$N$103,3,FALSE)=0," ",VLOOKUP(A71,Регистрация!$C$4:$N$103,3,FALSE))</f>
        <v>#N/A</v>
      </c>
      <c r="D71" s="8" t="e">
        <f>IF(VLOOKUP(A71,Регистрация!$C$4:$N$103,7,FALSE)=0,"б/р",VLOOKUP(A71,Регистрация!$C$4:$N$103,7,FALSE))</f>
        <v>#N/A</v>
      </c>
      <c r="E71" s="9" t="e">
        <f>IF(VLOOKUP(A71,Регистрация!$C$4:$N$103,11,FALSE)=0," ",VLOOKUP(A71,Регистрация!$C$4:$N$103,11,FALSE))</f>
        <v>#N/A</v>
      </c>
      <c r="F71" s="8" t="e">
        <f>IF(VLOOKUP(A71,Регистрация!$C$4:$N$103,8,FALSE)=0," ",VLOOKUP(A71,Регистрация!$C$4:$N$103,8,FALSE))</f>
        <v>#N/A</v>
      </c>
      <c r="G71" s="19"/>
      <c r="H71" s="18"/>
      <c r="I71" s="24">
        <f t="shared" si="0"/>
        <v>0</v>
      </c>
      <c r="J71" s="8"/>
      <c r="K71" s="24">
        <f t="shared" si="1"/>
        <v>0</v>
      </c>
      <c r="L71" s="8"/>
      <c r="M71" s="24">
        <f t="shared" si="2"/>
        <v>0</v>
      </c>
      <c r="N71" s="8"/>
      <c r="O71" s="24">
        <f t="shared" si="3"/>
        <v>0</v>
      </c>
      <c r="P71" s="8"/>
      <c r="Q71" s="22">
        <f t="shared" si="4"/>
        <v>0</v>
      </c>
      <c r="R71" s="34"/>
      <c r="S71" s="18"/>
      <c r="T71" s="24">
        <f t="shared" si="5"/>
        <v>0</v>
      </c>
      <c r="U71" s="8"/>
      <c r="V71" s="24">
        <f t="shared" si="6"/>
        <v>0</v>
      </c>
      <c r="W71" s="8"/>
      <c r="X71" s="24">
        <f t="shared" si="7"/>
        <v>0</v>
      </c>
      <c r="Y71" s="8"/>
      <c r="Z71" s="24">
        <f t="shared" si="8"/>
        <v>0</v>
      </c>
      <c r="AA71" s="8"/>
      <c r="AB71" s="22">
        <f t="shared" si="9"/>
        <v>0</v>
      </c>
      <c r="AC71" s="36"/>
      <c r="AD71" s="20">
        <f t="shared" si="10"/>
        <v>0</v>
      </c>
      <c r="AE71" s="16"/>
      <c r="AF71">
        <f t="shared" si="11"/>
        <v>0</v>
      </c>
    </row>
    <row r="72" spans="1:32" ht="15" hidden="1">
      <c r="A72" s="13">
        <v>63</v>
      </c>
      <c r="B72" s="9" t="e">
        <f>IF(VLOOKUP(A72,Регистрация!$C$4:$N$103,2,FALSE)=0," ",VLOOKUP(A72,Регистрация!$C$4:$N$103,2,FALSE))</f>
        <v>#N/A</v>
      </c>
      <c r="C72" s="9" t="e">
        <f>IF(VLOOKUP(A72,Регистрация!$C$4:$N$103,3,FALSE)=0," ",VLOOKUP(A72,Регистрация!$C$4:$N$103,3,FALSE))</f>
        <v>#N/A</v>
      </c>
      <c r="D72" s="8" t="e">
        <f>IF(VLOOKUP(A72,Регистрация!$C$4:$N$103,7,FALSE)=0,"б/р",VLOOKUP(A72,Регистрация!$C$4:$N$103,7,FALSE))</f>
        <v>#N/A</v>
      </c>
      <c r="E72" s="9" t="e">
        <f>IF(VLOOKUP(A72,Регистрация!$C$4:$N$103,11,FALSE)=0," ",VLOOKUP(A72,Регистрация!$C$4:$N$103,11,FALSE))</f>
        <v>#N/A</v>
      </c>
      <c r="F72" s="8" t="e">
        <f>IF(VLOOKUP(A72,Регистрация!$C$4:$N$103,8,FALSE)=0," ",VLOOKUP(A72,Регистрация!$C$4:$N$103,8,FALSE))</f>
        <v>#N/A</v>
      </c>
      <c r="G72" s="19"/>
      <c r="H72" s="18"/>
      <c r="I72" s="24">
        <f t="shared" si="0"/>
        <v>0</v>
      </c>
      <c r="J72" s="8"/>
      <c r="K72" s="24">
        <f t="shared" si="1"/>
        <v>0</v>
      </c>
      <c r="L72" s="8"/>
      <c r="M72" s="24">
        <f t="shared" si="2"/>
        <v>0</v>
      </c>
      <c r="N72" s="8"/>
      <c r="O72" s="24">
        <f t="shared" si="3"/>
        <v>0</v>
      </c>
      <c r="P72" s="8"/>
      <c r="Q72" s="22">
        <f t="shared" si="4"/>
        <v>0</v>
      </c>
      <c r="R72" s="34"/>
      <c r="S72" s="18"/>
      <c r="T72" s="24">
        <f t="shared" si="5"/>
        <v>0</v>
      </c>
      <c r="U72" s="8"/>
      <c r="V72" s="24">
        <f t="shared" si="6"/>
        <v>0</v>
      </c>
      <c r="W72" s="8"/>
      <c r="X72" s="24">
        <f t="shared" si="7"/>
        <v>0</v>
      </c>
      <c r="Y72" s="8"/>
      <c r="Z72" s="24">
        <f t="shared" si="8"/>
        <v>0</v>
      </c>
      <c r="AA72" s="8"/>
      <c r="AB72" s="22">
        <f t="shared" si="9"/>
        <v>0</v>
      </c>
      <c r="AC72" s="36"/>
      <c r="AD72" s="20">
        <f t="shared" si="10"/>
        <v>0</v>
      </c>
      <c r="AE72" s="16"/>
      <c r="AF72">
        <f t="shared" si="11"/>
        <v>0</v>
      </c>
    </row>
    <row r="73" spans="1:32" ht="15" hidden="1">
      <c r="A73" s="13">
        <v>64</v>
      </c>
      <c r="B73" s="9" t="e">
        <f>IF(VLOOKUP(A73,Регистрация!$C$4:$N$103,2,FALSE)=0," ",VLOOKUP(A73,Регистрация!$C$4:$N$103,2,FALSE))</f>
        <v>#N/A</v>
      </c>
      <c r="C73" s="9" t="e">
        <f>IF(VLOOKUP(A73,Регистрация!$C$4:$N$103,3,FALSE)=0," ",VLOOKUP(A73,Регистрация!$C$4:$N$103,3,FALSE))</f>
        <v>#N/A</v>
      </c>
      <c r="D73" s="8" t="e">
        <f>IF(VLOOKUP(A73,Регистрация!$C$4:$N$103,7,FALSE)=0,"б/р",VLOOKUP(A73,Регистрация!$C$4:$N$103,7,FALSE))</f>
        <v>#N/A</v>
      </c>
      <c r="E73" s="9" t="e">
        <f>IF(VLOOKUP(A73,Регистрация!$C$4:$N$103,11,FALSE)=0," ",VLOOKUP(A73,Регистрация!$C$4:$N$103,11,FALSE))</f>
        <v>#N/A</v>
      </c>
      <c r="F73" s="8" t="e">
        <f>IF(VLOOKUP(A73,Регистрация!$C$4:$N$103,8,FALSE)=0," ",VLOOKUP(A73,Регистрация!$C$4:$N$103,8,FALSE))</f>
        <v>#N/A</v>
      </c>
      <c r="G73" s="19"/>
      <c r="H73" s="18"/>
      <c r="I73" s="24">
        <f t="shared" si="0"/>
        <v>0</v>
      </c>
      <c r="J73" s="8"/>
      <c r="K73" s="24">
        <f t="shared" si="1"/>
        <v>0</v>
      </c>
      <c r="L73" s="8"/>
      <c r="M73" s="24">
        <f t="shared" si="2"/>
        <v>0</v>
      </c>
      <c r="N73" s="8"/>
      <c r="O73" s="24">
        <f t="shared" si="3"/>
        <v>0</v>
      </c>
      <c r="P73" s="8"/>
      <c r="Q73" s="22">
        <f t="shared" si="4"/>
        <v>0</v>
      </c>
      <c r="R73" s="34"/>
      <c r="S73" s="18"/>
      <c r="T73" s="24">
        <f t="shared" si="5"/>
        <v>0</v>
      </c>
      <c r="U73" s="8"/>
      <c r="V73" s="24">
        <f t="shared" si="6"/>
        <v>0</v>
      </c>
      <c r="W73" s="8"/>
      <c r="X73" s="24">
        <f t="shared" si="7"/>
        <v>0</v>
      </c>
      <c r="Y73" s="8"/>
      <c r="Z73" s="24">
        <f t="shared" si="8"/>
        <v>0</v>
      </c>
      <c r="AA73" s="8"/>
      <c r="AB73" s="22">
        <f t="shared" si="9"/>
        <v>0</v>
      </c>
      <c r="AC73" s="36"/>
      <c r="AD73" s="20">
        <f t="shared" si="10"/>
        <v>0</v>
      </c>
      <c r="AE73" s="16"/>
      <c r="AF73">
        <f t="shared" si="11"/>
        <v>0</v>
      </c>
    </row>
    <row r="74" spans="1:32" ht="15" hidden="1">
      <c r="A74" s="13">
        <v>65</v>
      </c>
      <c r="B74" s="9" t="e">
        <f>IF(VLOOKUP(A74,Регистрация!$C$4:$N$103,2,FALSE)=0," ",VLOOKUP(A74,Регистрация!$C$4:$N$103,2,FALSE))</f>
        <v>#N/A</v>
      </c>
      <c r="C74" s="9" t="e">
        <f>IF(VLOOKUP(A74,Регистрация!$C$4:$N$103,3,FALSE)=0," ",VLOOKUP(A74,Регистрация!$C$4:$N$103,3,FALSE))</f>
        <v>#N/A</v>
      </c>
      <c r="D74" s="8" t="e">
        <f>IF(VLOOKUP(A74,Регистрация!$C$4:$N$103,7,FALSE)=0,"б/р",VLOOKUP(A74,Регистрация!$C$4:$N$103,7,FALSE))</f>
        <v>#N/A</v>
      </c>
      <c r="E74" s="9" t="e">
        <f>IF(VLOOKUP(A74,Регистрация!$C$4:$N$103,11,FALSE)=0," ",VLOOKUP(A74,Регистрация!$C$4:$N$103,11,FALSE))</f>
        <v>#N/A</v>
      </c>
      <c r="F74" s="8" t="e">
        <f>IF(VLOOKUP(A74,Регистрация!$C$4:$N$103,8,FALSE)=0," ",VLOOKUP(A74,Регистрация!$C$4:$N$103,8,FALSE))</f>
        <v>#N/A</v>
      </c>
      <c r="G74" s="19"/>
      <c r="H74" s="18"/>
      <c r="I74" s="24">
        <f aca="true" t="shared" si="14" ref="I74:I109">SUM(H74*0.5)</f>
        <v>0</v>
      </c>
      <c r="J74" s="8"/>
      <c r="K74" s="24">
        <f aca="true" t="shared" si="15" ref="K74:K109">SUM(J74*0.5)</f>
        <v>0</v>
      </c>
      <c r="L74" s="8"/>
      <c r="M74" s="24">
        <f aca="true" t="shared" si="16" ref="M74:M109">SUM(L74*0.5)</f>
        <v>0</v>
      </c>
      <c r="N74" s="8"/>
      <c r="O74" s="24">
        <f aca="true" t="shared" si="17" ref="O74:O109">SUM(N74*0.5)</f>
        <v>0</v>
      </c>
      <c r="P74" s="8"/>
      <c r="Q74" s="22">
        <f aca="true" t="shared" si="18" ref="Q74:Q109">SUM(P74*0.5)</f>
        <v>0</v>
      </c>
      <c r="R74" s="34"/>
      <c r="S74" s="18"/>
      <c r="T74" s="24">
        <f aca="true" t="shared" si="19" ref="T74:T109">IF(S74=0,0,SUM(40+SUM(0.2-S74)*20))</f>
        <v>0</v>
      </c>
      <c r="U74" s="8"/>
      <c r="V74" s="24">
        <f aca="true" t="shared" si="20" ref="V74:V109">IF(U74=0,0,SUM(40+SUM(0.2-U74)*20))</f>
        <v>0</v>
      </c>
      <c r="W74" s="8"/>
      <c r="X74" s="24">
        <f aca="true" t="shared" si="21" ref="X74:X109">IF(W74=0,0,SUM(40+SUM(0.2-W74)*20))</f>
        <v>0</v>
      </c>
      <c r="Y74" s="8"/>
      <c r="Z74" s="24">
        <f aca="true" t="shared" si="22" ref="Z74:Z109">IF(Y74=0,0,SUM(40+SUM(0.2-Y74)*20))</f>
        <v>0</v>
      </c>
      <c r="AA74" s="8"/>
      <c r="AB74" s="22">
        <f aca="true" t="shared" si="23" ref="AB74:AB109">IF(AA74=0,0,SUM(40+SUM(0.2-AA74)*20))</f>
        <v>0</v>
      </c>
      <c r="AC74" s="36"/>
      <c r="AD74" s="20">
        <f aca="true" t="shared" si="24" ref="AD74:AD109">SUM(I74+K74+M74+O74+Q74+T74+V74+X74+Z74+AB74)</f>
        <v>0</v>
      </c>
      <c r="AE74" s="16"/>
      <c r="AF74">
        <f aca="true" t="shared" si="25" ref="AF74:AF109">SUM(T74+V74+X74+Z74+AB74)</f>
        <v>0</v>
      </c>
    </row>
    <row r="75" spans="1:32" ht="15" hidden="1">
      <c r="A75" s="13">
        <v>66</v>
      </c>
      <c r="B75" s="9" t="e">
        <f>IF(VLOOKUP(A75,Регистрация!$C$4:$N$103,2,FALSE)=0," ",VLOOKUP(A75,Регистрация!$C$4:$N$103,2,FALSE))</f>
        <v>#N/A</v>
      </c>
      <c r="C75" s="9" t="e">
        <f>IF(VLOOKUP(A75,Регистрация!$C$4:$N$103,3,FALSE)=0," ",VLOOKUP(A75,Регистрация!$C$4:$N$103,3,FALSE))</f>
        <v>#N/A</v>
      </c>
      <c r="D75" s="8" t="e">
        <f>IF(VLOOKUP(A75,Регистрация!$C$4:$N$103,7,FALSE)=0,"б/р",VLOOKUP(A75,Регистрация!$C$4:$N$103,7,FALSE))</f>
        <v>#N/A</v>
      </c>
      <c r="E75" s="9" t="e">
        <f>IF(VLOOKUP(A75,Регистрация!$C$4:$N$103,11,FALSE)=0," ",VLOOKUP(A75,Регистрация!$C$4:$N$103,11,FALSE))</f>
        <v>#N/A</v>
      </c>
      <c r="F75" s="8" t="e">
        <f>IF(VLOOKUP(A75,Регистрация!$C$4:$N$103,8,FALSE)=0," ",VLOOKUP(A75,Регистрация!$C$4:$N$103,8,FALSE))</f>
        <v>#N/A</v>
      </c>
      <c r="G75" s="19"/>
      <c r="H75" s="18"/>
      <c r="I75" s="24">
        <f t="shared" si="14"/>
        <v>0</v>
      </c>
      <c r="J75" s="8"/>
      <c r="K75" s="24">
        <f t="shared" si="15"/>
        <v>0</v>
      </c>
      <c r="L75" s="8"/>
      <c r="M75" s="24">
        <f t="shared" si="16"/>
        <v>0</v>
      </c>
      <c r="N75" s="8"/>
      <c r="O75" s="24">
        <f t="shared" si="17"/>
        <v>0</v>
      </c>
      <c r="P75" s="8"/>
      <c r="Q75" s="22">
        <f t="shared" si="18"/>
        <v>0</v>
      </c>
      <c r="R75" s="34"/>
      <c r="S75" s="18"/>
      <c r="T75" s="24">
        <f t="shared" si="19"/>
        <v>0</v>
      </c>
      <c r="U75" s="8"/>
      <c r="V75" s="24">
        <f t="shared" si="20"/>
        <v>0</v>
      </c>
      <c r="W75" s="8"/>
      <c r="X75" s="24">
        <f t="shared" si="21"/>
        <v>0</v>
      </c>
      <c r="Y75" s="8"/>
      <c r="Z75" s="24">
        <f t="shared" si="22"/>
        <v>0</v>
      </c>
      <c r="AA75" s="8"/>
      <c r="AB75" s="22">
        <f t="shared" si="23"/>
        <v>0</v>
      </c>
      <c r="AC75" s="36"/>
      <c r="AD75" s="20">
        <f t="shared" si="24"/>
        <v>0</v>
      </c>
      <c r="AE75" s="16"/>
      <c r="AF75">
        <f t="shared" si="25"/>
        <v>0</v>
      </c>
    </row>
    <row r="76" spans="1:32" ht="15" hidden="1">
      <c r="A76" s="13">
        <v>67</v>
      </c>
      <c r="B76" s="9" t="e">
        <f>IF(VLOOKUP(A76,Регистрация!$C$4:$N$103,2,FALSE)=0," ",VLOOKUP(A76,Регистрация!$C$4:$N$103,2,FALSE))</f>
        <v>#N/A</v>
      </c>
      <c r="C76" s="9" t="e">
        <f>IF(VLOOKUP(A76,Регистрация!$C$4:$N$103,3,FALSE)=0," ",VLOOKUP(A76,Регистрация!$C$4:$N$103,3,FALSE))</f>
        <v>#N/A</v>
      </c>
      <c r="D76" s="8" t="e">
        <f>IF(VLOOKUP(A76,Регистрация!$C$4:$N$103,7,FALSE)=0,"б/р",VLOOKUP(A76,Регистрация!$C$4:$N$103,7,FALSE))</f>
        <v>#N/A</v>
      </c>
      <c r="E76" s="9" t="e">
        <f>IF(VLOOKUP(A76,Регистрация!$C$4:$N$103,11,FALSE)=0," ",VLOOKUP(A76,Регистрация!$C$4:$N$103,11,FALSE))</f>
        <v>#N/A</v>
      </c>
      <c r="F76" s="8" t="e">
        <f>IF(VLOOKUP(A76,Регистрация!$C$4:$N$103,8,FALSE)=0," ",VLOOKUP(A76,Регистрация!$C$4:$N$103,8,FALSE))</f>
        <v>#N/A</v>
      </c>
      <c r="G76" s="19"/>
      <c r="H76" s="18"/>
      <c r="I76" s="24">
        <f t="shared" si="14"/>
        <v>0</v>
      </c>
      <c r="J76" s="8"/>
      <c r="K76" s="24">
        <f t="shared" si="15"/>
        <v>0</v>
      </c>
      <c r="L76" s="8"/>
      <c r="M76" s="24">
        <f t="shared" si="16"/>
        <v>0</v>
      </c>
      <c r="N76" s="8"/>
      <c r="O76" s="24">
        <f t="shared" si="17"/>
        <v>0</v>
      </c>
      <c r="P76" s="8"/>
      <c r="Q76" s="22">
        <f t="shared" si="18"/>
        <v>0</v>
      </c>
      <c r="R76" s="34"/>
      <c r="S76" s="18"/>
      <c r="T76" s="24">
        <f t="shared" si="19"/>
        <v>0</v>
      </c>
      <c r="U76" s="8"/>
      <c r="V76" s="24">
        <f t="shared" si="20"/>
        <v>0</v>
      </c>
      <c r="W76" s="8"/>
      <c r="X76" s="24">
        <f t="shared" si="21"/>
        <v>0</v>
      </c>
      <c r="Y76" s="8"/>
      <c r="Z76" s="24">
        <f t="shared" si="22"/>
        <v>0</v>
      </c>
      <c r="AA76" s="8"/>
      <c r="AB76" s="22">
        <f t="shared" si="23"/>
        <v>0</v>
      </c>
      <c r="AC76" s="36"/>
      <c r="AD76" s="20">
        <f t="shared" si="24"/>
        <v>0</v>
      </c>
      <c r="AE76" s="16"/>
      <c r="AF76">
        <f t="shared" si="25"/>
        <v>0</v>
      </c>
    </row>
    <row r="77" spans="1:32" ht="15" hidden="1">
      <c r="A77" s="13">
        <v>68</v>
      </c>
      <c r="B77" s="9" t="e">
        <f>IF(VLOOKUP(A77,Регистрация!$C$4:$N$103,2,FALSE)=0," ",VLOOKUP(A77,Регистрация!$C$4:$N$103,2,FALSE))</f>
        <v>#N/A</v>
      </c>
      <c r="C77" s="9" t="e">
        <f>IF(VLOOKUP(A77,Регистрация!$C$4:$N$103,3,FALSE)=0," ",VLOOKUP(A77,Регистрация!$C$4:$N$103,3,FALSE))</f>
        <v>#N/A</v>
      </c>
      <c r="D77" s="8" t="e">
        <f>IF(VLOOKUP(A77,Регистрация!$C$4:$N$103,7,FALSE)=0,"б/р",VLOOKUP(A77,Регистрация!$C$4:$N$103,7,FALSE))</f>
        <v>#N/A</v>
      </c>
      <c r="E77" s="9" t="e">
        <f>IF(VLOOKUP(A77,Регистрация!$C$4:$N$103,11,FALSE)=0," ",VLOOKUP(A77,Регистрация!$C$4:$N$103,11,FALSE))</f>
        <v>#N/A</v>
      </c>
      <c r="F77" s="8" t="e">
        <f>IF(VLOOKUP(A77,Регистрация!$C$4:$N$103,8,FALSE)=0," ",VLOOKUP(A77,Регистрация!$C$4:$N$103,8,FALSE))</f>
        <v>#N/A</v>
      </c>
      <c r="G77" s="19"/>
      <c r="H77" s="18"/>
      <c r="I77" s="24">
        <f t="shared" si="14"/>
        <v>0</v>
      </c>
      <c r="J77" s="8"/>
      <c r="K77" s="24">
        <f t="shared" si="15"/>
        <v>0</v>
      </c>
      <c r="L77" s="8"/>
      <c r="M77" s="24">
        <f t="shared" si="16"/>
        <v>0</v>
      </c>
      <c r="N77" s="8"/>
      <c r="O77" s="24">
        <f t="shared" si="17"/>
        <v>0</v>
      </c>
      <c r="P77" s="8"/>
      <c r="Q77" s="22">
        <f t="shared" si="18"/>
        <v>0</v>
      </c>
      <c r="R77" s="34"/>
      <c r="S77" s="18"/>
      <c r="T77" s="24">
        <f t="shared" si="19"/>
        <v>0</v>
      </c>
      <c r="U77" s="8"/>
      <c r="V77" s="24">
        <f t="shared" si="20"/>
        <v>0</v>
      </c>
      <c r="W77" s="8"/>
      <c r="X77" s="24">
        <f t="shared" si="21"/>
        <v>0</v>
      </c>
      <c r="Y77" s="8"/>
      <c r="Z77" s="24">
        <f t="shared" si="22"/>
        <v>0</v>
      </c>
      <c r="AA77" s="8"/>
      <c r="AB77" s="22">
        <f t="shared" si="23"/>
        <v>0</v>
      </c>
      <c r="AC77" s="36"/>
      <c r="AD77" s="20">
        <f t="shared" si="24"/>
        <v>0</v>
      </c>
      <c r="AE77" s="16"/>
      <c r="AF77">
        <f t="shared" si="25"/>
        <v>0</v>
      </c>
    </row>
    <row r="78" spans="1:32" ht="15" hidden="1">
      <c r="A78" s="13">
        <v>69</v>
      </c>
      <c r="B78" s="9" t="e">
        <f>IF(VLOOKUP(A78,Регистрация!$C$4:$N$103,2,FALSE)=0," ",VLOOKUP(A78,Регистрация!$C$4:$N$103,2,FALSE))</f>
        <v>#N/A</v>
      </c>
      <c r="C78" s="9" t="e">
        <f>IF(VLOOKUP(A78,Регистрация!$C$4:$N$103,3,FALSE)=0," ",VLOOKUP(A78,Регистрация!$C$4:$N$103,3,FALSE))</f>
        <v>#N/A</v>
      </c>
      <c r="D78" s="8" t="e">
        <f>IF(VLOOKUP(A78,Регистрация!$C$4:$N$103,7,FALSE)=0,"б/р",VLOOKUP(A78,Регистрация!$C$4:$N$103,7,FALSE))</f>
        <v>#N/A</v>
      </c>
      <c r="E78" s="9" t="e">
        <f>IF(VLOOKUP(A78,Регистрация!$C$4:$N$103,11,FALSE)=0," ",VLOOKUP(A78,Регистрация!$C$4:$N$103,11,FALSE))</f>
        <v>#N/A</v>
      </c>
      <c r="F78" s="8" t="e">
        <f>IF(VLOOKUP(A78,Регистрация!$C$4:$N$103,8,FALSE)=0," ",VLOOKUP(A78,Регистрация!$C$4:$N$103,8,FALSE))</f>
        <v>#N/A</v>
      </c>
      <c r="G78" s="19"/>
      <c r="H78" s="18"/>
      <c r="I78" s="24">
        <f t="shared" si="14"/>
        <v>0</v>
      </c>
      <c r="J78" s="8"/>
      <c r="K78" s="24">
        <f t="shared" si="15"/>
        <v>0</v>
      </c>
      <c r="L78" s="8"/>
      <c r="M78" s="24">
        <f t="shared" si="16"/>
        <v>0</v>
      </c>
      <c r="N78" s="8"/>
      <c r="O78" s="24">
        <f t="shared" si="17"/>
        <v>0</v>
      </c>
      <c r="P78" s="8"/>
      <c r="Q78" s="22">
        <f t="shared" si="18"/>
        <v>0</v>
      </c>
      <c r="R78" s="34"/>
      <c r="S78" s="18"/>
      <c r="T78" s="24">
        <f t="shared" si="19"/>
        <v>0</v>
      </c>
      <c r="U78" s="8"/>
      <c r="V78" s="24">
        <f t="shared" si="20"/>
        <v>0</v>
      </c>
      <c r="W78" s="8"/>
      <c r="X78" s="24">
        <f t="shared" si="21"/>
        <v>0</v>
      </c>
      <c r="Y78" s="8"/>
      <c r="Z78" s="24">
        <f t="shared" si="22"/>
        <v>0</v>
      </c>
      <c r="AA78" s="8"/>
      <c r="AB78" s="22">
        <f t="shared" si="23"/>
        <v>0</v>
      </c>
      <c r="AC78" s="36"/>
      <c r="AD78" s="20">
        <f t="shared" si="24"/>
        <v>0</v>
      </c>
      <c r="AE78" s="16"/>
      <c r="AF78">
        <f t="shared" si="25"/>
        <v>0</v>
      </c>
    </row>
    <row r="79" spans="1:32" ht="15" hidden="1">
      <c r="A79" s="13">
        <v>70</v>
      </c>
      <c r="B79" s="9" t="e">
        <f>IF(VLOOKUP(A79,Регистрация!$C$4:$N$103,2,FALSE)=0," ",VLOOKUP(A79,Регистрация!$C$4:$N$103,2,FALSE))</f>
        <v>#N/A</v>
      </c>
      <c r="C79" s="9" t="e">
        <f>IF(VLOOKUP(A79,Регистрация!$C$4:$N$103,3,FALSE)=0," ",VLOOKUP(A79,Регистрация!$C$4:$N$103,3,FALSE))</f>
        <v>#N/A</v>
      </c>
      <c r="D79" s="8" t="e">
        <f>IF(VLOOKUP(A79,Регистрация!$C$4:$N$103,7,FALSE)=0,"б/р",VLOOKUP(A79,Регистрация!$C$4:$N$103,7,FALSE))</f>
        <v>#N/A</v>
      </c>
      <c r="E79" s="9" t="e">
        <f>IF(VLOOKUP(A79,Регистрация!$C$4:$N$103,11,FALSE)=0," ",VLOOKUP(A79,Регистрация!$C$4:$N$103,11,FALSE))</f>
        <v>#N/A</v>
      </c>
      <c r="F79" s="8" t="e">
        <f>IF(VLOOKUP(A79,Регистрация!$C$4:$N$103,8,FALSE)=0," ",VLOOKUP(A79,Регистрация!$C$4:$N$103,8,FALSE))</f>
        <v>#N/A</v>
      </c>
      <c r="G79" s="19"/>
      <c r="H79" s="18"/>
      <c r="I79" s="24">
        <f t="shared" si="14"/>
        <v>0</v>
      </c>
      <c r="J79" s="8"/>
      <c r="K79" s="24">
        <f t="shared" si="15"/>
        <v>0</v>
      </c>
      <c r="L79" s="8"/>
      <c r="M79" s="24">
        <f t="shared" si="16"/>
        <v>0</v>
      </c>
      <c r="N79" s="8"/>
      <c r="O79" s="24">
        <f t="shared" si="17"/>
        <v>0</v>
      </c>
      <c r="P79" s="8"/>
      <c r="Q79" s="22">
        <f t="shared" si="18"/>
        <v>0</v>
      </c>
      <c r="R79" s="34"/>
      <c r="S79" s="18"/>
      <c r="T79" s="24">
        <f t="shared" si="19"/>
        <v>0</v>
      </c>
      <c r="U79" s="8"/>
      <c r="V79" s="24">
        <f t="shared" si="20"/>
        <v>0</v>
      </c>
      <c r="W79" s="8"/>
      <c r="X79" s="24">
        <f t="shared" si="21"/>
        <v>0</v>
      </c>
      <c r="Y79" s="8"/>
      <c r="Z79" s="24">
        <f t="shared" si="22"/>
        <v>0</v>
      </c>
      <c r="AA79" s="8"/>
      <c r="AB79" s="22">
        <f t="shared" si="23"/>
        <v>0</v>
      </c>
      <c r="AC79" s="36"/>
      <c r="AD79" s="20">
        <f t="shared" si="24"/>
        <v>0</v>
      </c>
      <c r="AE79" s="16"/>
      <c r="AF79">
        <f t="shared" si="25"/>
        <v>0</v>
      </c>
    </row>
    <row r="80" spans="1:32" ht="15" hidden="1">
      <c r="A80" s="13">
        <v>71</v>
      </c>
      <c r="B80" s="9" t="e">
        <f>IF(VLOOKUP(A80,Регистрация!$C$4:$N$103,2,FALSE)=0," ",VLOOKUP(A80,Регистрация!$C$4:$N$103,2,FALSE))</f>
        <v>#N/A</v>
      </c>
      <c r="C80" s="9" t="e">
        <f>IF(VLOOKUP(A80,Регистрация!$C$4:$N$103,3,FALSE)=0," ",VLOOKUP(A80,Регистрация!$C$4:$N$103,3,FALSE))</f>
        <v>#N/A</v>
      </c>
      <c r="D80" s="8" t="e">
        <f>IF(VLOOKUP(A80,Регистрация!$C$4:$N$103,7,FALSE)=0,"б/р",VLOOKUP(A80,Регистрация!$C$4:$N$103,7,FALSE))</f>
        <v>#N/A</v>
      </c>
      <c r="E80" s="9" t="e">
        <f>IF(VLOOKUP(A80,Регистрация!$C$4:$N$103,11,FALSE)=0," ",VLOOKUP(A80,Регистрация!$C$4:$N$103,11,FALSE))</f>
        <v>#N/A</v>
      </c>
      <c r="F80" s="8" t="e">
        <f>IF(VLOOKUP(A80,Регистрация!$C$4:$N$103,8,FALSE)=0," ",VLOOKUP(A80,Регистрация!$C$4:$N$103,8,FALSE))</f>
        <v>#N/A</v>
      </c>
      <c r="G80" s="19"/>
      <c r="H80" s="18"/>
      <c r="I80" s="24">
        <f t="shared" si="14"/>
        <v>0</v>
      </c>
      <c r="J80" s="8"/>
      <c r="K80" s="24">
        <f t="shared" si="15"/>
        <v>0</v>
      </c>
      <c r="L80" s="8"/>
      <c r="M80" s="24">
        <f t="shared" si="16"/>
        <v>0</v>
      </c>
      <c r="N80" s="8"/>
      <c r="O80" s="24">
        <f t="shared" si="17"/>
        <v>0</v>
      </c>
      <c r="P80" s="8"/>
      <c r="Q80" s="22">
        <f t="shared" si="18"/>
        <v>0</v>
      </c>
      <c r="R80" s="34"/>
      <c r="S80" s="18"/>
      <c r="T80" s="24">
        <f t="shared" si="19"/>
        <v>0</v>
      </c>
      <c r="U80" s="8"/>
      <c r="V80" s="24">
        <f t="shared" si="20"/>
        <v>0</v>
      </c>
      <c r="W80" s="8"/>
      <c r="X80" s="24">
        <f t="shared" si="21"/>
        <v>0</v>
      </c>
      <c r="Y80" s="8"/>
      <c r="Z80" s="24">
        <f t="shared" si="22"/>
        <v>0</v>
      </c>
      <c r="AA80" s="8"/>
      <c r="AB80" s="22">
        <f t="shared" si="23"/>
        <v>0</v>
      </c>
      <c r="AC80" s="36"/>
      <c r="AD80" s="20">
        <f t="shared" si="24"/>
        <v>0</v>
      </c>
      <c r="AE80" s="16"/>
      <c r="AF80">
        <f t="shared" si="25"/>
        <v>0</v>
      </c>
    </row>
    <row r="81" spans="1:32" ht="15" hidden="1">
      <c r="A81" s="13">
        <v>72</v>
      </c>
      <c r="B81" s="9" t="e">
        <f>IF(VLOOKUP(A81,Регистрация!$C$4:$N$103,2,FALSE)=0," ",VLOOKUP(A81,Регистрация!$C$4:$N$103,2,FALSE))</f>
        <v>#N/A</v>
      </c>
      <c r="C81" s="9" t="e">
        <f>IF(VLOOKUP(A81,Регистрация!$C$4:$N$103,3,FALSE)=0," ",VLOOKUP(A81,Регистрация!$C$4:$N$103,3,FALSE))</f>
        <v>#N/A</v>
      </c>
      <c r="D81" s="8" t="e">
        <f>IF(VLOOKUP(A81,Регистрация!$C$4:$N$103,7,FALSE)=0,"б/р",VLOOKUP(A81,Регистрация!$C$4:$N$103,7,FALSE))</f>
        <v>#N/A</v>
      </c>
      <c r="E81" s="9" t="e">
        <f>IF(VLOOKUP(A81,Регистрация!$C$4:$N$103,11,FALSE)=0," ",VLOOKUP(A81,Регистрация!$C$4:$N$103,11,FALSE))</f>
        <v>#N/A</v>
      </c>
      <c r="F81" s="8" t="e">
        <f>IF(VLOOKUP(A81,Регистрация!$C$4:$N$103,8,FALSE)=0," ",VLOOKUP(A81,Регистрация!$C$4:$N$103,8,FALSE))</f>
        <v>#N/A</v>
      </c>
      <c r="G81" s="19"/>
      <c r="H81" s="18"/>
      <c r="I81" s="24">
        <f t="shared" si="14"/>
        <v>0</v>
      </c>
      <c r="J81" s="8"/>
      <c r="K81" s="24">
        <f t="shared" si="15"/>
        <v>0</v>
      </c>
      <c r="L81" s="8"/>
      <c r="M81" s="24">
        <f t="shared" si="16"/>
        <v>0</v>
      </c>
      <c r="N81" s="8"/>
      <c r="O81" s="24">
        <f t="shared" si="17"/>
        <v>0</v>
      </c>
      <c r="P81" s="8"/>
      <c r="Q81" s="22">
        <f t="shared" si="18"/>
        <v>0</v>
      </c>
      <c r="R81" s="34"/>
      <c r="S81" s="18"/>
      <c r="T81" s="24">
        <f t="shared" si="19"/>
        <v>0</v>
      </c>
      <c r="U81" s="8"/>
      <c r="V81" s="24">
        <f t="shared" si="20"/>
        <v>0</v>
      </c>
      <c r="W81" s="8"/>
      <c r="X81" s="24">
        <f t="shared" si="21"/>
        <v>0</v>
      </c>
      <c r="Y81" s="8"/>
      <c r="Z81" s="24">
        <f t="shared" si="22"/>
        <v>0</v>
      </c>
      <c r="AA81" s="8"/>
      <c r="AB81" s="22">
        <f t="shared" si="23"/>
        <v>0</v>
      </c>
      <c r="AC81" s="36"/>
      <c r="AD81" s="20">
        <f t="shared" si="24"/>
        <v>0</v>
      </c>
      <c r="AE81" s="16"/>
      <c r="AF81">
        <f t="shared" si="25"/>
        <v>0</v>
      </c>
    </row>
    <row r="82" spans="1:32" ht="15" hidden="1">
      <c r="A82" s="13">
        <v>73</v>
      </c>
      <c r="B82" s="9" t="e">
        <f>IF(VLOOKUP(A82,Регистрация!$C$4:$N$103,2,FALSE)=0," ",VLOOKUP(A82,Регистрация!$C$4:$N$103,2,FALSE))</f>
        <v>#N/A</v>
      </c>
      <c r="C82" s="9" t="e">
        <f>IF(VLOOKUP(A82,Регистрация!$C$4:$N$103,3,FALSE)=0," ",VLOOKUP(A82,Регистрация!$C$4:$N$103,3,FALSE))</f>
        <v>#N/A</v>
      </c>
      <c r="D82" s="8" t="e">
        <f>IF(VLOOKUP(A82,Регистрация!$C$4:$N$103,7,FALSE)=0,"б/р",VLOOKUP(A82,Регистрация!$C$4:$N$103,7,FALSE))</f>
        <v>#N/A</v>
      </c>
      <c r="E82" s="9" t="e">
        <f>IF(VLOOKUP(A82,Регистрация!$C$4:$N$103,11,FALSE)=0," ",VLOOKUP(A82,Регистрация!$C$4:$N$103,11,FALSE))</f>
        <v>#N/A</v>
      </c>
      <c r="F82" s="8" t="e">
        <f>IF(VLOOKUP(A82,Регистрация!$C$4:$N$103,8,FALSE)=0," ",VLOOKUP(A82,Регистрация!$C$4:$N$103,8,FALSE))</f>
        <v>#N/A</v>
      </c>
      <c r="G82" s="19"/>
      <c r="H82" s="18"/>
      <c r="I82" s="24">
        <f t="shared" si="14"/>
        <v>0</v>
      </c>
      <c r="J82" s="8"/>
      <c r="K82" s="24">
        <f t="shared" si="15"/>
        <v>0</v>
      </c>
      <c r="L82" s="8"/>
      <c r="M82" s="24">
        <f t="shared" si="16"/>
        <v>0</v>
      </c>
      <c r="N82" s="8"/>
      <c r="O82" s="24">
        <f t="shared" si="17"/>
        <v>0</v>
      </c>
      <c r="P82" s="8"/>
      <c r="Q82" s="22">
        <f t="shared" si="18"/>
        <v>0</v>
      </c>
      <c r="R82" s="34"/>
      <c r="S82" s="18"/>
      <c r="T82" s="24">
        <f t="shared" si="19"/>
        <v>0</v>
      </c>
      <c r="U82" s="8"/>
      <c r="V82" s="24">
        <f t="shared" si="20"/>
        <v>0</v>
      </c>
      <c r="W82" s="8"/>
      <c r="X82" s="24">
        <f t="shared" si="21"/>
        <v>0</v>
      </c>
      <c r="Y82" s="8"/>
      <c r="Z82" s="24">
        <f t="shared" si="22"/>
        <v>0</v>
      </c>
      <c r="AA82" s="8"/>
      <c r="AB82" s="22">
        <f t="shared" si="23"/>
        <v>0</v>
      </c>
      <c r="AC82" s="36"/>
      <c r="AD82" s="20">
        <f t="shared" si="24"/>
        <v>0</v>
      </c>
      <c r="AE82" s="16"/>
      <c r="AF82">
        <f t="shared" si="25"/>
        <v>0</v>
      </c>
    </row>
    <row r="83" spans="1:32" ht="15" hidden="1">
      <c r="A83" s="13">
        <v>74</v>
      </c>
      <c r="B83" s="9" t="e">
        <f>IF(VLOOKUP(A83,Регистрация!$C$4:$N$103,2,FALSE)=0," ",VLOOKUP(A83,Регистрация!$C$4:$N$103,2,FALSE))</f>
        <v>#N/A</v>
      </c>
      <c r="C83" s="9" t="e">
        <f>IF(VLOOKUP(A83,Регистрация!$C$4:$N$103,3,FALSE)=0," ",VLOOKUP(A83,Регистрация!$C$4:$N$103,3,FALSE))</f>
        <v>#N/A</v>
      </c>
      <c r="D83" s="8" t="e">
        <f>IF(VLOOKUP(A83,Регистрация!$C$4:$N$103,7,FALSE)=0,"б/р",VLOOKUP(A83,Регистрация!$C$4:$N$103,7,FALSE))</f>
        <v>#N/A</v>
      </c>
      <c r="E83" s="9" t="e">
        <f>IF(VLOOKUP(A83,Регистрация!$C$4:$N$103,11,FALSE)=0," ",VLOOKUP(A83,Регистрация!$C$4:$N$103,11,FALSE))</f>
        <v>#N/A</v>
      </c>
      <c r="F83" s="8" t="e">
        <f>IF(VLOOKUP(A83,Регистрация!$C$4:$N$103,8,FALSE)=0," ",VLOOKUP(A83,Регистрация!$C$4:$N$103,8,FALSE))</f>
        <v>#N/A</v>
      </c>
      <c r="G83" s="19"/>
      <c r="H83" s="18"/>
      <c r="I83" s="24">
        <f t="shared" si="14"/>
        <v>0</v>
      </c>
      <c r="J83" s="8"/>
      <c r="K83" s="24">
        <f t="shared" si="15"/>
        <v>0</v>
      </c>
      <c r="L83" s="8"/>
      <c r="M83" s="24">
        <f t="shared" si="16"/>
        <v>0</v>
      </c>
      <c r="N83" s="8"/>
      <c r="O83" s="24">
        <f t="shared" si="17"/>
        <v>0</v>
      </c>
      <c r="P83" s="8"/>
      <c r="Q83" s="22">
        <f t="shared" si="18"/>
        <v>0</v>
      </c>
      <c r="R83" s="34"/>
      <c r="S83" s="18"/>
      <c r="T83" s="24">
        <f t="shared" si="19"/>
        <v>0</v>
      </c>
      <c r="U83" s="8"/>
      <c r="V83" s="24">
        <f t="shared" si="20"/>
        <v>0</v>
      </c>
      <c r="W83" s="8"/>
      <c r="X83" s="24">
        <f t="shared" si="21"/>
        <v>0</v>
      </c>
      <c r="Y83" s="8"/>
      <c r="Z83" s="24">
        <f t="shared" si="22"/>
        <v>0</v>
      </c>
      <c r="AA83" s="8"/>
      <c r="AB83" s="22">
        <f t="shared" si="23"/>
        <v>0</v>
      </c>
      <c r="AC83" s="36"/>
      <c r="AD83" s="20">
        <f t="shared" si="24"/>
        <v>0</v>
      </c>
      <c r="AE83" s="16"/>
      <c r="AF83">
        <f t="shared" si="25"/>
        <v>0</v>
      </c>
    </row>
    <row r="84" spans="1:32" ht="15" hidden="1">
      <c r="A84" s="13">
        <v>75</v>
      </c>
      <c r="B84" s="9" t="e">
        <f>IF(VLOOKUP(A84,Регистрация!$C$4:$N$103,2,FALSE)=0," ",VLOOKUP(A84,Регистрация!$C$4:$N$103,2,FALSE))</f>
        <v>#N/A</v>
      </c>
      <c r="C84" s="9" t="e">
        <f>IF(VLOOKUP(A84,Регистрация!$C$4:$N$103,3,FALSE)=0," ",VLOOKUP(A84,Регистрация!$C$4:$N$103,3,FALSE))</f>
        <v>#N/A</v>
      </c>
      <c r="D84" s="8" t="e">
        <f>IF(VLOOKUP(A84,Регистрация!$C$4:$N$103,7,FALSE)=0,"б/р",VLOOKUP(A84,Регистрация!$C$4:$N$103,7,FALSE))</f>
        <v>#N/A</v>
      </c>
      <c r="E84" s="9" t="e">
        <f>IF(VLOOKUP(A84,Регистрация!$C$4:$N$103,11,FALSE)=0," ",VLOOKUP(A84,Регистрация!$C$4:$N$103,11,FALSE))</f>
        <v>#N/A</v>
      </c>
      <c r="F84" s="8" t="e">
        <f>IF(VLOOKUP(A84,Регистрация!$C$4:$N$103,8,FALSE)=0," ",VLOOKUP(A84,Регистрация!$C$4:$N$103,8,FALSE))</f>
        <v>#N/A</v>
      </c>
      <c r="G84" s="19"/>
      <c r="H84" s="18"/>
      <c r="I84" s="24">
        <f t="shared" si="14"/>
        <v>0</v>
      </c>
      <c r="J84" s="8"/>
      <c r="K84" s="24">
        <f t="shared" si="15"/>
        <v>0</v>
      </c>
      <c r="L84" s="8"/>
      <c r="M84" s="24">
        <f t="shared" si="16"/>
        <v>0</v>
      </c>
      <c r="N84" s="8"/>
      <c r="O84" s="24">
        <f t="shared" si="17"/>
        <v>0</v>
      </c>
      <c r="P84" s="8"/>
      <c r="Q84" s="22">
        <f t="shared" si="18"/>
        <v>0</v>
      </c>
      <c r="R84" s="34"/>
      <c r="S84" s="18"/>
      <c r="T84" s="24">
        <f t="shared" si="19"/>
        <v>0</v>
      </c>
      <c r="U84" s="8"/>
      <c r="V84" s="24">
        <f t="shared" si="20"/>
        <v>0</v>
      </c>
      <c r="W84" s="8"/>
      <c r="X84" s="24">
        <f t="shared" si="21"/>
        <v>0</v>
      </c>
      <c r="Y84" s="8"/>
      <c r="Z84" s="24">
        <f t="shared" si="22"/>
        <v>0</v>
      </c>
      <c r="AA84" s="8"/>
      <c r="AB84" s="22">
        <f t="shared" si="23"/>
        <v>0</v>
      </c>
      <c r="AC84" s="36"/>
      <c r="AD84" s="20">
        <f t="shared" si="24"/>
        <v>0</v>
      </c>
      <c r="AE84" s="16"/>
      <c r="AF84">
        <f t="shared" si="25"/>
        <v>0</v>
      </c>
    </row>
    <row r="85" spans="1:32" ht="15" hidden="1">
      <c r="A85" s="13">
        <v>76</v>
      </c>
      <c r="B85" s="9" t="e">
        <f>IF(VLOOKUP(A85,Регистрация!$C$4:$N$103,2,FALSE)=0," ",VLOOKUP(A85,Регистрация!$C$4:$N$103,2,FALSE))</f>
        <v>#N/A</v>
      </c>
      <c r="C85" s="9" t="e">
        <f>IF(VLOOKUP(A85,Регистрация!$C$4:$N$103,3,FALSE)=0," ",VLOOKUP(A85,Регистрация!$C$4:$N$103,3,FALSE))</f>
        <v>#N/A</v>
      </c>
      <c r="D85" s="8" t="e">
        <f>IF(VLOOKUP(A85,Регистрация!$C$4:$N$103,7,FALSE)=0,"б/р",VLOOKUP(A85,Регистрация!$C$4:$N$103,7,FALSE))</f>
        <v>#N/A</v>
      </c>
      <c r="E85" s="9" t="e">
        <f>IF(VLOOKUP(A85,Регистрация!$C$4:$N$103,11,FALSE)=0," ",VLOOKUP(A85,Регистрация!$C$4:$N$103,11,FALSE))</f>
        <v>#N/A</v>
      </c>
      <c r="F85" s="8" t="e">
        <f>IF(VLOOKUP(A85,Регистрация!$C$4:$N$103,8,FALSE)=0," ",VLOOKUP(A85,Регистрация!$C$4:$N$103,8,FALSE))</f>
        <v>#N/A</v>
      </c>
      <c r="G85" s="19"/>
      <c r="H85" s="18"/>
      <c r="I85" s="24">
        <f t="shared" si="14"/>
        <v>0</v>
      </c>
      <c r="J85" s="8"/>
      <c r="K85" s="24">
        <f t="shared" si="15"/>
        <v>0</v>
      </c>
      <c r="L85" s="8"/>
      <c r="M85" s="24">
        <f t="shared" si="16"/>
        <v>0</v>
      </c>
      <c r="N85" s="8"/>
      <c r="O85" s="24">
        <f t="shared" si="17"/>
        <v>0</v>
      </c>
      <c r="P85" s="8"/>
      <c r="Q85" s="22">
        <f t="shared" si="18"/>
        <v>0</v>
      </c>
      <c r="R85" s="34"/>
      <c r="S85" s="18"/>
      <c r="T85" s="24">
        <f t="shared" si="19"/>
        <v>0</v>
      </c>
      <c r="U85" s="8"/>
      <c r="V85" s="24">
        <f t="shared" si="20"/>
        <v>0</v>
      </c>
      <c r="W85" s="8"/>
      <c r="X85" s="24">
        <f t="shared" si="21"/>
        <v>0</v>
      </c>
      <c r="Y85" s="8"/>
      <c r="Z85" s="24">
        <f t="shared" si="22"/>
        <v>0</v>
      </c>
      <c r="AA85" s="8"/>
      <c r="AB85" s="22">
        <f t="shared" si="23"/>
        <v>0</v>
      </c>
      <c r="AC85" s="36"/>
      <c r="AD85" s="20">
        <f t="shared" si="24"/>
        <v>0</v>
      </c>
      <c r="AE85" s="16"/>
      <c r="AF85">
        <f t="shared" si="25"/>
        <v>0</v>
      </c>
    </row>
    <row r="86" spans="1:32" ht="15" hidden="1">
      <c r="A86" s="13">
        <v>77</v>
      </c>
      <c r="B86" s="9" t="e">
        <f>IF(VLOOKUP(A86,Регистрация!$C$4:$N$103,2,FALSE)=0," ",VLOOKUP(A86,Регистрация!$C$4:$N$103,2,FALSE))</f>
        <v>#N/A</v>
      </c>
      <c r="C86" s="9" t="e">
        <f>IF(VLOOKUP(A86,Регистрация!$C$4:$N$103,3,FALSE)=0," ",VLOOKUP(A86,Регистрация!$C$4:$N$103,3,FALSE))</f>
        <v>#N/A</v>
      </c>
      <c r="D86" s="8" t="e">
        <f>IF(VLOOKUP(A86,Регистрация!$C$4:$N$103,7,FALSE)=0,"б/р",VLOOKUP(A86,Регистрация!$C$4:$N$103,7,FALSE))</f>
        <v>#N/A</v>
      </c>
      <c r="E86" s="9" t="e">
        <f>IF(VLOOKUP(A86,Регистрация!$C$4:$N$103,11,FALSE)=0," ",VLOOKUP(A86,Регистрация!$C$4:$N$103,11,FALSE))</f>
        <v>#N/A</v>
      </c>
      <c r="F86" s="8" t="e">
        <f>IF(VLOOKUP(A86,Регистрация!$C$4:$N$103,8,FALSE)=0," ",VLOOKUP(A86,Регистрация!$C$4:$N$103,8,FALSE))</f>
        <v>#N/A</v>
      </c>
      <c r="G86" s="19"/>
      <c r="H86" s="18"/>
      <c r="I86" s="24">
        <f t="shared" si="14"/>
        <v>0</v>
      </c>
      <c r="J86" s="8"/>
      <c r="K86" s="24">
        <f t="shared" si="15"/>
        <v>0</v>
      </c>
      <c r="L86" s="8"/>
      <c r="M86" s="24">
        <f t="shared" si="16"/>
        <v>0</v>
      </c>
      <c r="N86" s="8"/>
      <c r="O86" s="24">
        <f t="shared" si="17"/>
        <v>0</v>
      </c>
      <c r="P86" s="8"/>
      <c r="Q86" s="22">
        <f t="shared" si="18"/>
        <v>0</v>
      </c>
      <c r="R86" s="34"/>
      <c r="S86" s="18"/>
      <c r="T86" s="24">
        <f t="shared" si="19"/>
        <v>0</v>
      </c>
      <c r="U86" s="8"/>
      <c r="V86" s="24">
        <f t="shared" si="20"/>
        <v>0</v>
      </c>
      <c r="W86" s="8"/>
      <c r="X86" s="24">
        <f t="shared" si="21"/>
        <v>0</v>
      </c>
      <c r="Y86" s="8"/>
      <c r="Z86" s="24">
        <f t="shared" si="22"/>
        <v>0</v>
      </c>
      <c r="AA86" s="8"/>
      <c r="AB86" s="22">
        <f t="shared" si="23"/>
        <v>0</v>
      </c>
      <c r="AC86" s="36"/>
      <c r="AD86" s="20">
        <f t="shared" si="24"/>
        <v>0</v>
      </c>
      <c r="AE86" s="16"/>
      <c r="AF86">
        <f t="shared" si="25"/>
        <v>0</v>
      </c>
    </row>
    <row r="87" spans="1:32" ht="15" hidden="1">
      <c r="A87" s="13">
        <v>78</v>
      </c>
      <c r="B87" s="9" t="e">
        <f>IF(VLOOKUP(A87,Регистрация!$C$4:$N$103,2,FALSE)=0," ",VLOOKUP(A87,Регистрация!$C$4:$N$103,2,FALSE))</f>
        <v>#N/A</v>
      </c>
      <c r="C87" s="9" t="e">
        <f>IF(VLOOKUP(A87,Регистрация!$C$4:$N$103,3,FALSE)=0," ",VLOOKUP(A87,Регистрация!$C$4:$N$103,3,FALSE))</f>
        <v>#N/A</v>
      </c>
      <c r="D87" s="8" t="e">
        <f>IF(VLOOKUP(A87,Регистрация!$C$4:$N$103,7,FALSE)=0,"б/р",VLOOKUP(A87,Регистрация!$C$4:$N$103,7,FALSE))</f>
        <v>#N/A</v>
      </c>
      <c r="E87" s="9" t="e">
        <f>IF(VLOOKUP(A87,Регистрация!$C$4:$N$103,11,FALSE)=0," ",VLOOKUP(A87,Регистрация!$C$4:$N$103,11,FALSE))</f>
        <v>#N/A</v>
      </c>
      <c r="F87" s="8" t="e">
        <f>IF(VLOOKUP(A87,Регистрация!$C$4:$N$103,8,FALSE)=0," ",VLOOKUP(A87,Регистрация!$C$4:$N$103,8,FALSE))</f>
        <v>#N/A</v>
      </c>
      <c r="G87" s="19"/>
      <c r="H87" s="18"/>
      <c r="I87" s="24">
        <f t="shared" si="14"/>
        <v>0</v>
      </c>
      <c r="J87" s="8"/>
      <c r="K87" s="24">
        <f t="shared" si="15"/>
        <v>0</v>
      </c>
      <c r="L87" s="8"/>
      <c r="M87" s="24">
        <f t="shared" si="16"/>
        <v>0</v>
      </c>
      <c r="N87" s="8"/>
      <c r="O87" s="24">
        <f t="shared" si="17"/>
        <v>0</v>
      </c>
      <c r="P87" s="8"/>
      <c r="Q87" s="22">
        <f t="shared" si="18"/>
        <v>0</v>
      </c>
      <c r="R87" s="34"/>
      <c r="S87" s="18"/>
      <c r="T87" s="24">
        <f t="shared" si="19"/>
        <v>0</v>
      </c>
      <c r="U87" s="8"/>
      <c r="V87" s="24">
        <f t="shared" si="20"/>
        <v>0</v>
      </c>
      <c r="W87" s="8"/>
      <c r="X87" s="24">
        <f t="shared" si="21"/>
        <v>0</v>
      </c>
      <c r="Y87" s="8"/>
      <c r="Z87" s="24">
        <f t="shared" si="22"/>
        <v>0</v>
      </c>
      <c r="AA87" s="8"/>
      <c r="AB87" s="22">
        <f t="shared" si="23"/>
        <v>0</v>
      </c>
      <c r="AC87" s="36"/>
      <c r="AD87" s="20">
        <f t="shared" si="24"/>
        <v>0</v>
      </c>
      <c r="AE87" s="16"/>
      <c r="AF87">
        <f t="shared" si="25"/>
        <v>0</v>
      </c>
    </row>
    <row r="88" spans="1:32" ht="15" hidden="1">
      <c r="A88" s="13">
        <v>79</v>
      </c>
      <c r="B88" s="9" t="e">
        <f>IF(VLOOKUP(A88,Регистрация!$C$4:$N$103,2,FALSE)=0," ",VLOOKUP(A88,Регистрация!$C$4:$N$103,2,FALSE))</f>
        <v>#N/A</v>
      </c>
      <c r="C88" s="9" t="e">
        <f>IF(VLOOKUP(A88,Регистрация!$C$4:$N$103,3,FALSE)=0," ",VLOOKUP(A88,Регистрация!$C$4:$N$103,3,FALSE))</f>
        <v>#N/A</v>
      </c>
      <c r="D88" s="8" t="e">
        <f>IF(VLOOKUP(A88,Регистрация!$C$4:$N$103,7,FALSE)=0,"б/р",VLOOKUP(A88,Регистрация!$C$4:$N$103,7,FALSE))</f>
        <v>#N/A</v>
      </c>
      <c r="E88" s="9" t="e">
        <f>IF(VLOOKUP(A88,Регистрация!$C$4:$N$103,11,FALSE)=0," ",VLOOKUP(A88,Регистрация!$C$4:$N$103,11,FALSE))</f>
        <v>#N/A</v>
      </c>
      <c r="F88" s="8" t="e">
        <f>IF(VLOOKUP(A88,Регистрация!$C$4:$N$103,8,FALSE)=0," ",VLOOKUP(A88,Регистрация!$C$4:$N$103,8,FALSE))</f>
        <v>#N/A</v>
      </c>
      <c r="G88" s="19"/>
      <c r="H88" s="18"/>
      <c r="I88" s="24">
        <f t="shared" si="14"/>
        <v>0</v>
      </c>
      <c r="J88" s="8"/>
      <c r="K88" s="24">
        <f t="shared" si="15"/>
        <v>0</v>
      </c>
      <c r="L88" s="8"/>
      <c r="M88" s="24">
        <f t="shared" si="16"/>
        <v>0</v>
      </c>
      <c r="N88" s="8"/>
      <c r="O88" s="24">
        <f t="shared" si="17"/>
        <v>0</v>
      </c>
      <c r="P88" s="8"/>
      <c r="Q88" s="22">
        <f t="shared" si="18"/>
        <v>0</v>
      </c>
      <c r="R88" s="34"/>
      <c r="S88" s="18"/>
      <c r="T88" s="24">
        <f t="shared" si="19"/>
        <v>0</v>
      </c>
      <c r="U88" s="8"/>
      <c r="V88" s="24">
        <f t="shared" si="20"/>
        <v>0</v>
      </c>
      <c r="W88" s="8"/>
      <c r="X88" s="24">
        <f t="shared" si="21"/>
        <v>0</v>
      </c>
      <c r="Y88" s="8"/>
      <c r="Z88" s="24">
        <f t="shared" si="22"/>
        <v>0</v>
      </c>
      <c r="AA88" s="8"/>
      <c r="AB88" s="22">
        <f t="shared" si="23"/>
        <v>0</v>
      </c>
      <c r="AC88" s="36"/>
      <c r="AD88" s="20">
        <f t="shared" si="24"/>
        <v>0</v>
      </c>
      <c r="AE88" s="16"/>
      <c r="AF88">
        <f t="shared" si="25"/>
        <v>0</v>
      </c>
    </row>
    <row r="89" spans="1:32" ht="15" hidden="1">
      <c r="A89" s="13">
        <v>80</v>
      </c>
      <c r="B89" s="9" t="e">
        <f>IF(VLOOKUP(A89,Регистрация!$C$4:$N$103,2,FALSE)=0," ",VLOOKUP(A89,Регистрация!$C$4:$N$103,2,FALSE))</f>
        <v>#N/A</v>
      </c>
      <c r="C89" s="9" t="e">
        <f>IF(VLOOKUP(A89,Регистрация!$C$4:$N$103,3,FALSE)=0," ",VLOOKUP(A89,Регистрация!$C$4:$N$103,3,FALSE))</f>
        <v>#N/A</v>
      </c>
      <c r="D89" s="8" t="e">
        <f>IF(VLOOKUP(A89,Регистрация!$C$4:$N$103,7,FALSE)=0,"б/р",VLOOKUP(A89,Регистрация!$C$4:$N$103,7,FALSE))</f>
        <v>#N/A</v>
      </c>
      <c r="E89" s="9" t="e">
        <f>IF(VLOOKUP(A89,Регистрация!$C$4:$N$103,11,FALSE)=0," ",VLOOKUP(A89,Регистрация!$C$4:$N$103,11,FALSE))</f>
        <v>#N/A</v>
      </c>
      <c r="F89" s="8" t="e">
        <f>IF(VLOOKUP(A89,Регистрация!$C$4:$N$103,8,FALSE)=0," ",VLOOKUP(A89,Регистрация!$C$4:$N$103,8,FALSE))</f>
        <v>#N/A</v>
      </c>
      <c r="G89" s="19"/>
      <c r="H89" s="18"/>
      <c r="I89" s="24">
        <f t="shared" si="14"/>
        <v>0</v>
      </c>
      <c r="J89" s="8"/>
      <c r="K89" s="24">
        <f t="shared" si="15"/>
        <v>0</v>
      </c>
      <c r="L89" s="8"/>
      <c r="M89" s="24">
        <f t="shared" si="16"/>
        <v>0</v>
      </c>
      <c r="N89" s="8"/>
      <c r="O89" s="24">
        <f t="shared" si="17"/>
        <v>0</v>
      </c>
      <c r="P89" s="8"/>
      <c r="Q89" s="22">
        <f t="shared" si="18"/>
        <v>0</v>
      </c>
      <c r="R89" s="34"/>
      <c r="S89" s="18"/>
      <c r="T89" s="24">
        <f t="shared" si="19"/>
        <v>0</v>
      </c>
      <c r="U89" s="8"/>
      <c r="V89" s="24">
        <f t="shared" si="20"/>
        <v>0</v>
      </c>
      <c r="W89" s="8"/>
      <c r="X89" s="24">
        <f t="shared" si="21"/>
        <v>0</v>
      </c>
      <c r="Y89" s="8"/>
      <c r="Z89" s="24">
        <f t="shared" si="22"/>
        <v>0</v>
      </c>
      <c r="AA89" s="8"/>
      <c r="AB89" s="22">
        <f t="shared" si="23"/>
        <v>0</v>
      </c>
      <c r="AC89" s="36"/>
      <c r="AD89" s="20">
        <f t="shared" si="24"/>
        <v>0</v>
      </c>
      <c r="AE89" s="16"/>
      <c r="AF89">
        <f t="shared" si="25"/>
        <v>0</v>
      </c>
    </row>
    <row r="90" spans="1:32" ht="15" hidden="1">
      <c r="A90" s="13">
        <v>81</v>
      </c>
      <c r="B90" s="9" t="e">
        <f>IF(VLOOKUP(A90,Регистрация!$C$4:$N$103,2,FALSE)=0," ",VLOOKUP(A90,Регистрация!$C$4:$N$103,2,FALSE))</f>
        <v>#N/A</v>
      </c>
      <c r="C90" s="9" t="e">
        <f>IF(VLOOKUP(A90,Регистрация!$C$4:$N$103,3,FALSE)=0," ",VLOOKUP(A90,Регистрация!$C$4:$N$103,3,FALSE))</f>
        <v>#N/A</v>
      </c>
      <c r="D90" s="8" t="e">
        <f>IF(VLOOKUP(A90,Регистрация!$C$4:$N$103,7,FALSE)=0,"б/р",VLOOKUP(A90,Регистрация!$C$4:$N$103,7,FALSE))</f>
        <v>#N/A</v>
      </c>
      <c r="E90" s="9" t="e">
        <f>IF(VLOOKUP(A90,Регистрация!$C$4:$N$103,11,FALSE)=0," ",VLOOKUP(A90,Регистрация!$C$4:$N$103,11,FALSE))</f>
        <v>#N/A</v>
      </c>
      <c r="F90" s="8" t="e">
        <f>IF(VLOOKUP(A90,Регистрация!$C$4:$N$103,8,FALSE)=0," ",VLOOKUP(A90,Регистрация!$C$4:$N$103,8,FALSE))</f>
        <v>#N/A</v>
      </c>
      <c r="G90" s="19"/>
      <c r="H90" s="18"/>
      <c r="I90" s="24">
        <f t="shared" si="14"/>
        <v>0</v>
      </c>
      <c r="J90" s="8"/>
      <c r="K90" s="24">
        <f t="shared" si="15"/>
        <v>0</v>
      </c>
      <c r="L90" s="8"/>
      <c r="M90" s="24">
        <f t="shared" si="16"/>
        <v>0</v>
      </c>
      <c r="N90" s="8"/>
      <c r="O90" s="24">
        <f t="shared" si="17"/>
        <v>0</v>
      </c>
      <c r="P90" s="8"/>
      <c r="Q90" s="22">
        <f t="shared" si="18"/>
        <v>0</v>
      </c>
      <c r="R90" s="34"/>
      <c r="S90" s="18"/>
      <c r="T90" s="24">
        <f t="shared" si="19"/>
        <v>0</v>
      </c>
      <c r="U90" s="8"/>
      <c r="V90" s="24">
        <f t="shared" si="20"/>
        <v>0</v>
      </c>
      <c r="W90" s="8"/>
      <c r="X90" s="24">
        <f t="shared" si="21"/>
        <v>0</v>
      </c>
      <c r="Y90" s="8"/>
      <c r="Z90" s="24">
        <f t="shared" si="22"/>
        <v>0</v>
      </c>
      <c r="AA90" s="8"/>
      <c r="AB90" s="22">
        <f t="shared" si="23"/>
        <v>0</v>
      </c>
      <c r="AC90" s="36"/>
      <c r="AD90" s="20">
        <f t="shared" si="24"/>
        <v>0</v>
      </c>
      <c r="AE90" s="16"/>
      <c r="AF90">
        <f t="shared" si="25"/>
        <v>0</v>
      </c>
    </row>
    <row r="91" spans="1:32" ht="15" hidden="1">
      <c r="A91" s="13">
        <v>82</v>
      </c>
      <c r="B91" s="9" t="e">
        <f>IF(VLOOKUP(A91,Регистрация!$C$4:$N$103,2,FALSE)=0," ",VLOOKUP(A91,Регистрация!$C$4:$N$103,2,FALSE))</f>
        <v>#N/A</v>
      </c>
      <c r="C91" s="9" t="e">
        <f>IF(VLOOKUP(A91,Регистрация!$C$4:$N$103,3,FALSE)=0," ",VLOOKUP(A91,Регистрация!$C$4:$N$103,3,FALSE))</f>
        <v>#N/A</v>
      </c>
      <c r="D91" s="8" t="e">
        <f>IF(VLOOKUP(A91,Регистрация!$C$4:$N$103,7,FALSE)=0,"б/р",VLOOKUP(A91,Регистрация!$C$4:$N$103,7,FALSE))</f>
        <v>#N/A</v>
      </c>
      <c r="E91" s="9" t="e">
        <f>IF(VLOOKUP(A91,Регистрация!$C$4:$N$103,11,FALSE)=0," ",VLOOKUP(A91,Регистрация!$C$4:$N$103,11,FALSE))</f>
        <v>#N/A</v>
      </c>
      <c r="F91" s="8" t="e">
        <f>IF(VLOOKUP(A91,Регистрация!$C$4:$N$103,8,FALSE)=0," ",VLOOKUP(A91,Регистрация!$C$4:$N$103,8,FALSE))</f>
        <v>#N/A</v>
      </c>
      <c r="G91" s="19"/>
      <c r="H91" s="18"/>
      <c r="I91" s="24">
        <f t="shared" si="14"/>
        <v>0</v>
      </c>
      <c r="J91" s="8"/>
      <c r="K91" s="24">
        <f t="shared" si="15"/>
        <v>0</v>
      </c>
      <c r="L91" s="8"/>
      <c r="M91" s="24">
        <f t="shared" si="16"/>
        <v>0</v>
      </c>
      <c r="N91" s="8"/>
      <c r="O91" s="24">
        <f t="shared" si="17"/>
        <v>0</v>
      </c>
      <c r="P91" s="8"/>
      <c r="Q91" s="22">
        <f t="shared" si="18"/>
        <v>0</v>
      </c>
      <c r="R91" s="34"/>
      <c r="S91" s="18"/>
      <c r="T91" s="24">
        <f t="shared" si="19"/>
        <v>0</v>
      </c>
      <c r="U91" s="8"/>
      <c r="V91" s="24">
        <f t="shared" si="20"/>
        <v>0</v>
      </c>
      <c r="W91" s="8"/>
      <c r="X91" s="24">
        <f t="shared" si="21"/>
        <v>0</v>
      </c>
      <c r="Y91" s="8"/>
      <c r="Z91" s="24">
        <f t="shared" si="22"/>
        <v>0</v>
      </c>
      <c r="AA91" s="8"/>
      <c r="AB91" s="22">
        <f t="shared" si="23"/>
        <v>0</v>
      </c>
      <c r="AC91" s="36"/>
      <c r="AD91" s="20">
        <f t="shared" si="24"/>
        <v>0</v>
      </c>
      <c r="AE91" s="16"/>
      <c r="AF91">
        <f t="shared" si="25"/>
        <v>0</v>
      </c>
    </row>
    <row r="92" spans="1:32" ht="15" hidden="1">
      <c r="A92" s="13">
        <v>83</v>
      </c>
      <c r="B92" s="9" t="e">
        <f>IF(VLOOKUP(A92,Регистрация!$C$4:$N$103,2,FALSE)=0," ",VLOOKUP(A92,Регистрация!$C$4:$N$103,2,FALSE))</f>
        <v>#N/A</v>
      </c>
      <c r="C92" s="9" t="e">
        <f>IF(VLOOKUP(A92,Регистрация!$C$4:$N$103,3,FALSE)=0," ",VLOOKUP(A92,Регистрация!$C$4:$N$103,3,FALSE))</f>
        <v>#N/A</v>
      </c>
      <c r="D92" s="8" t="e">
        <f>IF(VLOOKUP(A92,Регистрация!$C$4:$N$103,7,FALSE)=0,"б/р",VLOOKUP(A92,Регистрация!$C$4:$N$103,7,FALSE))</f>
        <v>#N/A</v>
      </c>
      <c r="E92" s="9" t="e">
        <f>IF(VLOOKUP(A92,Регистрация!$C$4:$N$103,11,FALSE)=0," ",VLOOKUP(A92,Регистрация!$C$4:$N$103,11,FALSE))</f>
        <v>#N/A</v>
      </c>
      <c r="F92" s="8" t="e">
        <f>IF(VLOOKUP(A92,Регистрация!$C$4:$N$103,8,FALSE)=0," ",VLOOKUP(A92,Регистрация!$C$4:$N$103,8,FALSE))</f>
        <v>#N/A</v>
      </c>
      <c r="G92" s="19"/>
      <c r="H92" s="18"/>
      <c r="I92" s="24">
        <f t="shared" si="14"/>
        <v>0</v>
      </c>
      <c r="J92" s="8"/>
      <c r="K92" s="24">
        <f t="shared" si="15"/>
        <v>0</v>
      </c>
      <c r="L92" s="8"/>
      <c r="M92" s="24">
        <f t="shared" si="16"/>
        <v>0</v>
      </c>
      <c r="N92" s="8"/>
      <c r="O92" s="24">
        <f t="shared" si="17"/>
        <v>0</v>
      </c>
      <c r="P92" s="8"/>
      <c r="Q92" s="22">
        <f t="shared" si="18"/>
        <v>0</v>
      </c>
      <c r="R92" s="34"/>
      <c r="S92" s="18"/>
      <c r="T92" s="24">
        <f t="shared" si="19"/>
        <v>0</v>
      </c>
      <c r="U92" s="8"/>
      <c r="V92" s="24">
        <f t="shared" si="20"/>
        <v>0</v>
      </c>
      <c r="W92" s="8"/>
      <c r="X92" s="24">
        <f t="shared" si="21"/>
        <v>0</v>
      </c>
      <c r="Y92" s="8"/>
      <c r="Z92" s="24">
        <f t="shared" si="22"/>
        <v>0</v>
      </c>
      <c r="AA92" s="8"/>
      <c r="AB92" s="22">
        <f t="shared" si="23"/>
        <v>0</v>
      </c>
      <c r="AC92" s="36"/>
      <c r="AD92" s="20">
        <f t="shared" si="24"/>
        <v>0</v>
      </c>
      <c r="AE92" s="16"/>
      <c r="AF92">
        <f t="shared" si="25"/>
        <v>0</v>
      </c>
    </row>
    <row r="93" spans="1:32" ht="15" hidden="1">
      <c r="A93" s="13">
        <v>84</v>
      </c>
      <c r="B93" s="9" t="e">
        <f>IF(VLOOKUP(A93,Регистрация!$C$4:$N$103,2,FALSE)=0," ",VLOOKUP(A93,Регистрация!$C$4:$N$103,2,FALSE))</f>
        <v>#N/A</v>
      </c>
      <c r="C93" s="9" t="e">
        <f>IF(VLOOKUP(A93,Регистрация!$C$4:$N$103,3,FALSE)=0," ",VLOOKUP(A93,Регистрация!$C$4:$N$103,3,FALSE))</f>
        <v>#N/A</v>
      </c>
      <c r="D93" s="8" t="e">
        <f>IF(VLOOKUP(A93,Регистрация!$C$4:$N$103,7,FALSE)=0,"б/р",VLOOKUP(A93,Регистрация!$C$4:$N$103,7,FALSE))</f>
        <v>#N/A</v>
      </c>
      <c r="E93" s="9" t="e">
        <f>IF(VLOOKUP(A93,Регистрация!$C$4:$N$103,11,FALSE)=0," ",VLOOKUP(A93,Регистрация!$C$4:$N$103,11,FALSE))</f>
        <v>#N/A</v>
      </c>
      <c r="F93" s="8" t="e">
        <f>IF(VLOOKUP(A93,Регистрация!$C$4:$N$103,8,FALSE)=0," ",VLOOKUP(A93,Регистрация!$C$4:$N$103,8,FALSE))</f>
        <v>#N/A</v>
      </c>
      <c r="G93" s="19"/>
      <c r="H93" s="18"/>
      <c r="I93" s="24">
        <f t="shared" si="14"/>
        <v>0</v>
      </c>
      <c r="J93" s="8"/>
      <c r="K93" s="24">
        <f t="shared" si="15"/>
        <v>0</v>
      </c>
      <c r="L93" s="8"/>
      <c r="M93" s="24">
        <f t="shared" si="16"/>
        <v>0</v>
      </c>
      <c r="N93" s="8"/>
      <c r="O93" s="24">
        <f t="shared" si="17"/>
        <v>0</v>
      </c>
      <c r="P93" s="8"/>
      <c r="Q93" s="22">
        <f t="shared" si="18"/>
        <v>0</v>
      </c>
      <c r="R93" s="34"/>
      <c r="S93" s="18"/>
      <c r="T93" s="24">
        <f t="shared" si="19"/>
        <v>0</v>
      </c>
      <c r="U93" s="8"/>
      <c r="V93" s="24">
        <f t="shared" si="20"/>
        <v>0</v>
      </c>
      <c r="W93" s="8"/>
      <c r="X93" s="24">
        <f t="shared" si="21"/>
        <v>0</v>
      </c>
      <c r="Y93" s="8"/>
      <c r="Z93" s="24">
        <f t="shared" si="22"/>
        <v>0</v>
      </c>
      <c r="AA93" s="8"/>
      <c r="AB93" s="22">
        <f t="shared" si="23"/>
        <v>0</v>
      </c>
      <c r="AC93" s="36"/>
      <c r="AD93" s="20">
        <f t="shared" si="24"/>
        <v>0</v>
      </c>
      <c r="AE93" s="16"/>
      <c r="AF93">
        <f t="shared" si="25"/>
        <v>0</v>
      </c>
    </row>
    <row r="94" spans="1:32" ht="15" hidden="1">
      <c r="A94" s="13">
        <v>85</v>
      </c>
      <c r="B94" s="9" t="e">
        <f>IF(VLOOKUP(A94,Регистрация!$C$4:$N$103,2,FALSE)=0," ",VLOOKUP(A94,Регистрация!$C$4:$N$103,2,FALSE))</f>
        <v>#N/A</v>
      </c>
      <c r="C94" s="9" t="e">
        <f>IF(VLOOKUP(A94,Регистрация!$C$4:$N$103,3,FALSE)=0," ",VLOOKUP(A94,Регистрация!$C$4:$N$103,3,FALSE))</f>
        <v>#N/A</v>
      </c>
      <c r="D94" s="8" t="e">
        <f>IF(VLOOKUP(A94,Регистрация!$C$4:$N$103,7,FALSE)=0,"б/р",VLOOKUP(A94,Регистрация!$C$4:$N$103,7,FALSE))</f>
        <v>#N/A</v>
      </c>
      <c r="E94" s="9" t="e">
        <f>IF(VLOOKUP(A94,Регистрация!$C$4:$N$103,11,FALSE)=0," ",VLOOKUP(A94,Регистрация!$C$4:$N$103,11,FALSE))</f>
        <v>#N/A</v>
      </c>
      <c r="F94" s="8" t="e">
        <f>IF(VLOOKUP(A94,Регистрация!$C$4:$N$103,8,FALSE)=0," ",VLOOKUP(A94,Регистрация!$C$4:$N$103,8,FALSE))</f>
        <v>#N/A</v>
      </c>
      <c r="G94" s="19"/>
      <c r="H94" s="18"/>
      <c r="I94" s="24">
        <f t="shared" si="14"/>
        <v>0</v>
      </c>
      <c r="J94" s="8"/>
      <c r="K94" s="24">
        <f t="shared" si="15"/>
        <v>0</v>
      </c>
      <c r="L94" s="8"/>
      <c r="M94" s="24">
        <f t="shared" si="16"/>
        <v>0</v>
      </c>
      <c r="N94" s="8"/>
      <c r="O94" s="24">
        <f t="shared" si="17"/>
        <v>0</v>
      </c>
      <c r="P94" s="8"/>
      <c r="Q94" s="22">
        <f t="shared" si="18"/>
        <v>0</v>
      </c>
      <c r="R94" s="34"/>
      <c r="S94" s="18"/>
      <c r="T94" s="24">
        <f t="shared" si="19"/>
        <v>0</v>
      </c>
      <c r="U94" s="8"/>
      <c r="V94" s="24">
        <f t="shared" si="20"/>
        <v>0</v>
      </c>
      <c r="W94" s="8"/>
      <c r="X94" s="24">
        <f t="shared" si="21"/>
        <v>0</v>
      </c>
      <c r="Y94" s="8"/>
      <c r="Z94" s="24">
        <f t="shared" si="22"/>
        <v>0</v>
      </c>
      <c r="AA94" s="8"/>
      <c r="AB94" s="22">
        <f t="shared" si="23"/>
        <v>0</v>
      </c>
      <c r="AC94" s="36"/>
      <c r="AD94" s="20">
        <f t="shared" si="24"/>
        <v>0</v>
      </c>
      <c r="AE94" s="16"/>
      <c r="AF94">
        <f t="shared" si="25"/>
        <v>0</v>
      </c>
    </row>
    <row r="95" spans="1:32" ht="15" hidden="1">
      <c r="A95" s="13">
        <v>86</v>
      </c>
      <c r="B95" s="9" t="e">
        <f>IF(VLOOKUP(A95,Регистрация!$C$4:$N$103,2,FALSE)=0," ",VLOOKUP(A95,Регистрация!$C$4:$N$103,2,FALSE))</f>
        <v>#N/A</v>
      </c>
      <c r="C95" s="9" t="e">
        <f>IF(VLOOKUP(A95,Регистрация!$C$4:$N$103,3,FALSE)=0," ",VLOOKUP(A95,Регистрация!$C$4:$N$103,3,FALSE))</f>
        <v>#N/A</v>
      </c>
      <c r="D95" s="8" t="e">
        <f>IF(VLOOKUP(A95,Регистрация!$C$4:$N$103,7,FALSE)=0,"б/р",VLOOKUP(A95,Регистрация!$C$4:$N$103,7,FALSE))</f>
        <v>#N/A</v>
      </c>
      <c r="E95" s="9" t="e">
        <f>IF(VLOOKUP(A95,Регистрация!$C$4:$N$103,11,FALSE)=0," ",VLOOKUP(A95,Регистрация!$C$4:$N$103,11,FALSE))</f>
        <v>#N/A</v>
      </c>
      <c r="F95" s="8" t="e">
        <f>IF(VLOOKUP(A95,Регистрация!$C$4:$N$103,8,FALSE)=0," ",VLOOKUP(A95,Регистрация!$C$4:$N$103,8,FALSE))</f>
        <v>#N/A</v>
      </c>
      <c r="G95" s="19"/>
      <c r="H95" s="18"/>
      <c r="I95" s="24">
        <f t="shared" si="14"/>
        <v>0</v>
      </c>
      <c r="J95" s="8"/>
      <c r="K95" s="24">
        <f t="shared" si="15"/>
        <v>0</v>
      </c>
      <c r="L95" s="8"/>
      <c r="M95" s="24">
        <f t="shared" si="16"/>
        <v>0</v>
      </c>
      <c r="N95" s="8"/>
      <c r="O95" s="24">
        <f t="shared" si="17"/>
        <v>0</v>
      </c>
      <c r="P95" s="8"/>
      <c r="Q95" s="22">
        <f t="shared" si="18"/>
        <v>0</v>
      </c>
      <c r="R95" s="34"/>
      <c r="S95" s="18"/>
      <c r="T95" s="24">
        <f t="shared" si="19"/>
        <v>0</v>
      </c>
      <c r="U95" s="8"/>
      <c r="V95" s="24">
        <f t="shared" si="20"/>
        <v>0</v>
      </c>
      <c r="W95" s="8"/>
      <c r="X95" s="24">
        <f t="shared" si="21"/>
        <v>0</v>
      </c>
      <c r="Y95" s="8"/>
      <c r="Z95" s="24">
        <f t="shared" si="22"/>
        <v>0</v>
      </c>
      <c r="AA95" s="8"/>
      <c r="AB95" s="22">
        <f t="shared" si="23"/>
        <v>0</v>
      </c>
      <c r="AC95" s="36"/>
      <c r="AD95" s="20">
        <f t="shared" si="24"/>
        <v>0</v>
      </c>
      <c r="AE95" s="16"/>
      <c r="AF95">
        <f t="shared" si="25"/>
        <v>0</v>
      </c>
    </row>
    <row r="96" spans="1:32" ht="15" hidden="1">
      <c r="A96" s="13">
        <v>87</v>
      </c>
      <c r="B96" s="9" t="e">
        <f>IF(VLOOKUP(A96,Регистрация!$C$4:$N$103,2,FALSE)=0," ",VLOOKUP(A96,Регистрация!$C$4:$N$103,2,FALSE))</f>
        <v>#N/A</v>
      </c>
      <c r="C96" s="9" t="e">
        <f>IF(VLOOKUP(A96,Регистрация!$C$4:$N$103,3,FALSE)=0," ",VLOOKUP(A96,Регистрация!$C$4:$N$103,3,FALSE))</f>
        <v>#N/A</v>
      </c>
      <c r="D96" s="8" t="e">
        <f>IF(VLOOKUP(A96,Регистрация!$C$4:$N$103,7,FALSE)=0,"б/р",VLOOKUP(A96,Регистрация!$C$4:$N$103,7,FALSE))</f>
        <v>#N/A</v>
      </c>
      <c r="E96" s="9" t="e">
        <f>IF(VLOOKUP(A96,Регистрация!$C$4:$N$103,11,FALSE)=0," ",VLOOKUP(A96,Регистрация!$C$4:$N$103,11,FALSE))</f>
        <v>#N/A</v>
      </c>
      <c r="F96" s="8" t="e">
        <f>IF(VLOOKUP(A96,Регистрация!$C$4:$N$103,8,FALSE)=0," ",VLOOKUP(A96,Регистрация!$C$4:$N$103,8,FALSE))</f>
        <v>#N/A</v>
      </c>
      <c r="G96" s="19"/>
      <c r="H96" s="18"/>
      <c r="I96" s="24">
        <f t="shared" si="14"/>
        <v>0</v>
      </c>
      <c r="J96" s="8"/>
      <c r="K96" s="24">
        <f t="shared" si="15"/>
        <v>0</v>
      </c>
      <c r="L96" s="8"/>
      <c r="M96" s="24">
        <f t="shared" si="16"/>
        <v>0</v>
      </c>
      <c r="N96" s="8"/>
      <c r="O96" s="24">
        <f t="shared" si="17"/>
        <v>0</v>
      </c>
      <c r="P96" s="8"/>
      <c r="Q96" s="22">
        <f t="shared" si="18"/>
        <v>0</v>
      </c>
      <c r="R96" s="34"/>
      <c r="S96" s="18"/>
      <c r="T96" s="24">
        <f t="shared" si="19"/>
        <v>0</v>
      </c>
      <c r="U96" s="8"/>
      <c r="V96" s="24">
        <f t="shared" si="20"/>
        <v>0</v>
      </c>
      <c r="W96" s="8"/>
      <c r="X96" s="24">
        <f t="shared" si="21"/>
        <v>0</v>
      </c>
      <c r="Y96" s="8"/>
      <c r="Z96" s="24">
        <f t="shared" si="22"/>
        <v>0</v>
      </c>
      <c r="AA96" s="8"/>
      <c r="AB96" s="22">
        <f t="shared" si="23"/>
        <v>0</v>
      </c>
      <c r="AC96" s="36"/>
      <c r="AD96" s="20">
        <f t="shared" si="24"/>
        <v>0</v>
      </c>
      <c r="AE96" s="16"/>
      <c r="AF96">
        <f t="shared" si="25"/>
        <v>0</v>
      </c>
    </row>
    <row r="97" spans="1:32" ht="15" hidden="1">
      <c r="A97" s="13">
        <v>88</v>
      </c>
      <c r="B97" s="9" t="e">
        <f>IF(VLOOKUP(A97,Регистрация!$C$4:$N$103,2,FALSE)=0," ",VLOOKUP(A97,Регистрация!$C$4:$N$103,2,FALSE))</f>
        <v>#N/A</v>
      </c>
      <c r="C97" s="9" t="e">
        <f>IF(VLOOKUP(A97,Регистрация!$C$4:$N$103,3,FALSE)=0," ",VLOOKUP(A97,Регистрация!$C$4:$N$103,3,FALSE))</f>
        <v>#N/A</v>
      </c>
      <c r="D97" s="8" t="e">
        <f>IF(VLOOKUP(A97,Регистрация!$C$4:$N$103,7,FALSE)=0,"б/р",VLOOKUP(A97,Регистрация!$C$4:$N$103,7,FALSE))</f>
        <v>#N/A</v>
      </c>
      <c r="E97" s="9" t="e">
        <f>IF(VLOOKUP(A97,Регистрация!$C$4:$N$103,11,FALSE)=0," ",VLOOKUP(A97,Регистрация!$C$4:$N$103,11,FALSE))</f>
        <v>#N/A</v>
      </c>
      <c r="F97" s="8" t="e">
        <f>IF(VLOOKUP(A97,Регистрация!$C$4:$N$103,8,FALSE)=0," ",VLOOKUP(A97,Регистрация!$C$4:$N$103,8,FALSE))</f>
        <v>#N/A</v>
      </c>
      <c r="G97" s="19"/>
      <c r="H97" s="18"/>
      <c r="I97" s="24">
        <f t="shared" si="14"/>
        <v>0</v>
      </c>
      <c r="J97" s="8"/>
      <c r="K97" s="24">
        <f t="shared" si="15"/>
        <v>0</v>
      </c>
      <c r="L97" s="8"/>
      <c r="M97" s="24">
        <f t="shared" si="16"/>
        <v>0</v>
      </c>
      <c r="N97" s="8"/>
      <c r="O97" s="24">
        <f t="shared" si="17"/>
        <v>0</v>
      </c>
      <c r="P97" s="8"/>
      <c r="Q97" s="22">
        <f t="shared" si="18"/>
        <v>0</v>
      </c>
      <c r="R97" s="34"/>
      <c r="S97" s="18"/>
      <c r="T97" s="24">
        <f t="shared" si="19"/>
        <v>0</v>
      </c>
      <c r="U97" s="8"/>
      <c r="V97" s="24">
        <f t="shared" si="20"/>
        <v>0</v>
      </c>
      <c r="W97" s="8"/>
      <c r="X97" s="24">
        <f t="shared" si="21"/>
        <v>0</v>
      </c>
      <c r="Y97" s="8"/>
      <c r="Z97" s="24">
        <f t="shared" si="22"/>
        <v>0</v>
      </c>
      <c r="AA97" s="8"/>
      <c r="AB97" s="22">
        <f t="shared" si="23"/>
        <v>0</v>
      </c>
      <c r="AC97" s="36"/>
      <c r="AD97" s="20">
        <f t="shared" si="24"/>
        <v>0</v>
      </c>
      <c r="AE97" s="16"/>
      <c r="AF97">
        <f t="shared" si="25"/>
        <v>0</v>
      </c>
    </row>
    <row r="98" spans="1:32" ht="15" hidden="1">
      <c r="A98" s="13">
        <v>89</v>
      </c>
      <c r="B98" s="9" t="e">
        <f>IF(VLOOKUP(A98,Регистрация!$C$4:$N$103,2,FALSE)=0," ",VLOOKUP(A98,Регистрация!$C$4:$N$103,2,FALSE))</f>
        <v>#N/A</v>
      </c>
      <c r="C98" s="9" t="e">
        <f>IF(VLOOKUP(A98,Регистрация!$C$4:$N$103,3,FALSE)=0," ",VLOOKUP(A98,Регистрация!$C$4:$N$103,3,FALSE))</f>
        <v>#N/A</v>
      </c>
      <c r="D98" s="8" t="e">
        <f>IF(VLOOKUP(A98,Регистрация!$C$4:$N$103,7,FALSE)=0,"б/р",VLOOKUP(A98,Регистрация!$C$4:$N$103,7,FALSE))</f>
        <v>#N/A</v>
      </c>
      <c r="E98" s="9" t="e">
        <f>IF(VLOOKUP(A98,Регистрация!$C$4:$N$103,11,FALSE)=0," ",VLOOKUP(A98,Регистрация!$C$4:$N$103,11,FALSE))</f>
        <v>#N/A</v>
      </c>
      <c r="F98" s="8" t="e">
        <f>IF(VLOOKUP(A98,Регистрация!$C$4:$N$103,8,FALSE)=0," ",VLOOKUP(A98,Регистрация!$C$4:$N$103,8,FALSE))</f>
        <v>#N/A</v>
      </c>
      <c r="G98" s="19"/>
      <c r="H98" s="18"/>
      <c r="I98" s="24">
        <f t="shared" si="14"/>
        <v>0</v>
      </c>
      <c r="J98" s="8"/>
      <c r="K98" s="24">
        <f t="shared" si="15"/>
        <v>0</v>
      </c>
      <c r="L98" s="8"/>
      <c r="M98" s="24">
        <f t="shared" si="16"/>
        <v>0</v>
      </c>
      <c r="N98" s="8"/>
      <c r="O98" s="24">
        <f t="shared" si="17"/>
        <v>0</v>
      </c>
      <c r="P98" s="8"/>
      <c r="Q98" s="22">
        <f t="shared" si="18"/>
        <v>0</v>
      </c>
      <c r="R98" s="34"/>
      <c r="S98" s="18"/>
      <c r="T98" s="24">
        <f t="shared" si="19"/>
        <v>0</v>
      </c>
      <c r="U98" s="8"/>
      <c r="V98" s="24">
        <f t="shared" si="20"/>
        <v>0</v>
      </c>
      <c r="W98" s="8"/>
      <c r="X98" s="24">
        <f t="shared" si="21"/>
        <v>0</v>
      </c>
      <c r="Y98" s="8"/>
      <c r="Z98" s="24">
        <f t="shared" si="22"/>
        <v>0</v>
      </c>
      <c r="AA98" s="8"/>
      <c r="AB98" s="22">
        <f t="shared" si="23"/>
        <v>0</v>
      </c>
      <c r="AC98" s="36"/>
      <c r="AD98" s="20">
        <f t="shared" si="24"/>
        <v>0</v>
      </c>
      <c r="AE98" s="16"/>
      <c r="AF98">
        <f t="shared" si="25"/>
        <v>0</v>
      </c>
    </row>
    <row r="99" spans="1:32" ht="15" hidden="1">
      <c r="A99" s="13">
        <v>90</v>
      </c>
      <c r="B99" s="9" t="e">
        <f>IF(VLOOKUP(A99,Регистрация!$C$4:$N$103,2,FALSE)=0," ",VLOOKUP(A99,Регистрация!$C$4:$N$103,2,FALSE))</f>
        <v>#N/A</v>
      </c>
      <c r="C99" s="9" t="e">
        <f>IF(VLOOKUP(A99,Регистрация!$C$4:$N$103,3,FALSE)=0," ",VLOOKUP(A99,Регистрация!$C$4:$N$103,3,FALSE))</f>
        <v>#N/A</v>
      </c>
      <c r="D99" s="8" t="e">
        <f>IF(VLOOKUP(A99,Регистрация!$C$4:$N$103,7,FALSE)=0,"б/р",VLOOKUP(A99,Регистрация!$C$4:$N$103,7,FALSE))</f>
        <v>#N/A</v>
      </c>
      <c r="E99" s="9" t="e">
        <f>IF(VLOOKUP(A99,Регистрация!$C$4:$N$103,11,FALSE)=0," ",VLOOKUP(A99,Регистрация!$C$4:$N$103,11,FALSE))</f>
        <v>#N/A</v>
      </c>
      <c r="F99" s="8" t="e">
        <f>IF(VLOOKUP(A99,Регистрация!$C$4:$N$103,8,FALSE)=0," ",VLOOKUP(A99,Регистрация!$C$4:$N$103,8,FALSE))</f>
        <v>#N/A</v>
      </c>
      <c r="G99" s="19"/>
      <c r="H99" s="18"/>
      <c r="I99" s="24">
        <f t="shared" si="14"/>
        <v>0</v>
      </c>
      <c r="J99" s="8"/>
      <c r="K99" s="24">
        <f t="shared" si="15"/>
        <v>0</v>
      </c>
      <c r="L99" s="8"/>
      <c r="M99" s="24">
        <f t="shared" si="16"/>
        <v>0</v>
      </c>
      <c r="N99" s="8"/>
      <c r="O99" s="24">
        <f t="shared" si="17"/>
        <v>0</v>
      </c>
      <c r="P99" s="8"/>
      <c r="Q99" s="22">
        <f t="shared" si="18"/>
        <v>0</v>
      </c>
      <c r="R99" s="34"/>
      <c r="S99" s="18"/>
      <c r="T99" s="24">
        <f t="shared" si="19"/>
        <v>0</v>
      </c>
      <c r="U99" s="8"/>
      <c r="V99" s="24">
        <f t="shared" si="20"/>
        <v>0</v>
      </c>
      <c r="W99" s="8"/>
      <c r="X99" s="24">
        <f t="shared" si="21"/>
        <v>0</v>
      </c>
      <c r="Y99" s="8"/>
      <c r="Z99" s="24">
        <f t="shared" si="22"/>
        <v>0</v>
      </c>
      <c r="AA99" s="8"/>
      <c r="AB99" s="22">
        <f t="shared" si="23"/>
        <v>0</v>
      </c>
      <c r="AC99" s="36"/>
      <c r="AD99" s="20">
        <f t="shared" si="24"/>
        <v>0</v>
      </c>
      <c r="AE99" s="16"/>
      <c r="AF99">
        <f t="shared" si="25"/>
        <v>0</v>
      </c>
    </row>
    <row r="100" spans="1:32" ht="15" hidden="1">
      <c r="A100" s="13">
        <v>91</v>
      </c>
      <c r="B100" s="9" t="e">
        <f>IF(VLOOKUP(A100,Регистрация!$C$4:$N$103,2,FALSE)=0," ",VLOOKUP(A100,Регистрация!$C$4:$N$103,2,FALSE))</f>
        <v>#N/A</v>
      </c>
      <c r="C100" s="9" t="e">
        <f>IF(VLOOKUP(A100,Регистрация!$C$4:$N$103,3,FALSE)=0," ",VLOOKUP(A100,Регистрация!$C$4:$N$103,3,FALSE))</f>
        <v>#N/A</v>
      </c>
      <c r="D100" s="8" t="e">
        <f>IF(VLOOKUP(A100,Регистрация!$C$4:$N$103,7,FALSE)=0,"б/р",VLOOKUP(A100,Регистрация!$C$4:$N$103,7,FALSE))</f>
        <v>#N/A</v>
      </c>
      <c r="E100" s="9" t="e">
        <f>IF(VLOOKUP(A100,Регистрация!$C$4:$N$103,11,FALSE)=0," ",VLOOKUP(A100,Регистрация!$C$4:$N$103,11,FALSE))</f>
        <v>#N/A</v>
      </c>
      <c r="F100" s="8" t="e">
        <f>IF(VLOOKUP(A100,Регистрация!$C$4:$N$103,8,FALSE)=0," ",VLOOKUP(A100,Регистрация!$C$4:$N$103,8,FALSE))</f>
        <v>#N/A</v>
      </c>
      <c r="G100" s="19"/>
      <c r="H100" s="18"/>
      <c r="I100" s="24">
        <f t="shared" si="14"/>
        <v>0</v>
      </c>
      <c r="J100" s="8"/>
      <c r="K100" s="24">
        <f t="shared" si="15"/>
        <v>0</v>
      </c>
      <c r="L100" s="8"/>
      <c r="M100" s="24">
        <f t="shared" si="16"/>
        <v>0</v>
      </c>
      <c r="N100" s="8"/>
      <c r="O100" s="24">
        <f t="shared" si="17"/>
        <v>0</v>
      </c>
      <c r="P100" s="8"/>
      <c r="Q100" s="22">
        <f t="shared" si="18"/>
        <v>0</v>
      </c>
      <c r="R100" s="34"/>
      <c r="S100" s="18"/>
      <c r="T100" s="24">
        <f t="shared" si="19"/>
        <v>0</v>
      </c>
      <c r="U100" s="8"/>
      <c r="V100" s="24">
        <f t="shared" si="20"/>
        <v>0</v>
      </c>
      <c r="W100" s="8"/>
      <c r="X100" s="24">
        <f t="shared" si="21"/>
        <v>0</v>
      </c>
      <c r="Y100" s="8"/>
      <c r="Z100" s="24">
        <f t="shared" si="22"/>
        <v>0</v>
      </c>
      <c r="AA100" s="8"/>
      <c r="AB100" s="22">
        <f t="shared" si="23"/>
        <v>0</v>
      </c>
      <c r="AC100" s="36"/>
      <c r="AD100" s="20">
        <f t="shared" si="24"/>
        <v>0</v>
      </c>
      <c r="AE100" s="16"/>
      <c r="AF100">
        <f t="shared" si="25"/>
        <v>0</v>
      </c>
    </row>
    <row r="101" spans="1:32" ht="15" hidden="1">
      <c r="A101" s="13">
        <v>92</v>
      </c>
      <c r="B101" s="9" t="e">
        <f>IF(VLOOKUP(A101,Регистрация!$C$4:$N$103,2,FALSE)=0," ",VLOOKUP(A101,Регистрация!$C$4:$N$103,2,FALSE))</f>
        <v>#N/A</v>
      </c>
      <c r="C101" s="9" t="e">
        <f>IF(VLOOKUP(A101,Регистрация!$C$4:$N$103,3,FALSE)=0," ",VLOOKUP(A101,Регистрация!$C$4:$N$103,3,FALSE))</f>
        <v>#N/A</v>
      </c>
      <c r="D101" s="8" t="e">
        <f>IF(VLOOKUP(A101,Регистрация!$C$4:$N$103,7,FALSE)=0,"б/р",VLOOKUP(A101,Регистрация!$C$4:$N$103,7,FALSE))</f>
        <v>#N/A</v>
      </c>
      <c r="E101" s="9" t="e">
        <f>IF(VLOOKUP(A101,Регистрация!$C$4:$N$103,11,FALSE)=0," ",VLOOKUP(A101,Регистрация!$C$4:$N$103,11,FALSE))</f>
        <v>#N/A</v>
      </c>
      <c r="F101" s="8" t="e">
        <f>IF(VLOOKUP(A101,Регистрация!$C$4:$N$103,8,FALSE)=0," ",VLOOKUP(A101,Регистрация!$C$4:$N$103,8,FALSE))</f>
        <v>#N/A</v>
      </c>
      <c r="G101" s="19"/>
      <c r="H101" s="18"/>
      <c r="I101" s="24">
        <f t="shared" si="14"/>
        <v>0</v>
      </c>
      <c r="J101" s="8"/>
      <c r="K101" s="24">
        <f t="shared" si="15"/>
        <v>0</v>
      </c>
      <c r="L101" s="8"/>
      <c r="M101" s="24">
        <f t="shared" si="16"/>
        <v>0</v>
      </c>
      <c r="N101" s="8"/>
      <c r="O101" s="24">
        <f t="shared" si="17"/>
        <v>0</v>
      </c>
      <c r="P101" s="8"/>
      <c r="Q101" s="22">
        <f t="shared" si="18"/>
        <v>0</v>
      </c>
      <c r="R101" s="34"/>
      <c r="S101" s="18"/>
      <c r="T101" s="24">
        <f t="shared" si="19"/>
        <v>0</v>
      </c>
      <c r="U101" s="8"/>
      <c r="V101" s="24">
        <f t="shared" si="20"/>
        <v>0</v>
      </c>
      <c r="W101" s="8"/>
      <c r="X101" s="24">
        <f t="shared" si="21"/>
        <v>0</v>
      </c>
      <c r="Y101" s="8"/>
      <c r="Z101" s="24">
        <f t="shared" si="22"/>
        <v>0</v>
      </c>
      <c r="AA101" s="8"/>
      <c r="AB101" s="22">
        <f t="shared" si="23"/>
        <v>0</v>
      </c>
      <c r="AC101" s="36"/>
      <c r="AD101" s="20">
        <f t="shared" si="24"/>
        <v>0</v>
      </c>
      <c r="AE101" s="16"/>
      <c r="AF101">
        <f t="shared" si="25"/>
        <v>0</v>
      </c>
    </row>
    <row r="102" spans="1:32" ht="15" hidden="1">
      <c r="A102" s="13">
        <v>93</v>
      </c>
      <c r="B102" s="9" t="e">
        <f>IF(VLOOKUP(A102,Регистрация!$C$4:$N$103,2,FALSE)=0," ",VLOOKUP(A102,Регистрация!$C$4:$N$103,2,FALSE))</f>
        <v>#N/A</v>
      </c>
      <c r="C102" s="9" t="e">
        <f>IF(VLOOKUP(A102,Регистрация!$C$4:$N$103,3,FALSE)=0," ",VLOOKUP(A102,Регистрация!$C$4:$N$103,3,FALSE))</f>
        <v>#N/A</v>
      </c>
      <c r="D102" s="8" t="e">
        <f>IF(VLOOKUP(A102,Регистрация!$C$4:$N$103,7,FALSE)=0,"б/р",VLOOKUP(A102,Регистрация!$C$4:$N$103,7,FALSE))</f>
        <v>#N/A</v>
      </c>
      <c r="E102" s="9" t="e">
        <f>IF(VLOOKUP(A102,Регистрация!$C$4:$N$103,11,FALSE)=0," ",VLOOKUP(A102,Регистрация!$C$4:$N$103,11,FALSE))</f>
        <v>#N/A</v>
      </c>
      <c r="F102" s="8" t="e">
        <f>IF(VLOOKUP(A102,Регистрация!$C$4:$N$103,8,FALSE)=0," ",VLOOKUP(A102,Регистрация!$C$4:$N$103,8,FALSE))</f>
        <v>#N/A</v>
      </c>
      <c r="G102" s="19"/>
      <c r="H102" s="18"/>
      <c r="I102" s="24">
        <f t="shared" si="14"/>
        <v>0</v>
      </c>
      <c r="J102" s="8"/>
      <c r="K102" s="24">
        <f t="shared" si="15"/>
        <v>0</v>
      </c>
      <c r="L102" s="8"/>
      <c r="M102" s="24">
        <f t="shared" si="16"/>
        <v>0</v>
      </c>
      <c r="N102" s="8"/>
      <c r="O102" s="24">
        <f t="shared" si="17"/>
        <v>0</v>
      </c>
      <c r="P102" s="8"/>
      <c r="Q102" s="22">
        <f t="shared" si="18"/>
        <v>0</v>
      </c>
      <c r="R102" s="34"/>
      <c r="S102" s="18"/>
      <c r="T102" s="24">
        <f t="shared" si="19"/>
        <v>0</v>
      </c>
      <c r="U102" s="8"/>
      <c r="V102" s="24">
        <f t="shared" si="20"/>
        <v>0</v>
      </c>
      <c r="W102" s="8"/>
      <c r="X102" s="24">
        <f t="shared" si="21"/>
        <v>0</v>
      </c>
      <c r="Y102" s="8"/>
      <c r="Z102" s="24">
        <f t="shared" si="22"/>
        <v>0</v>
      </c>
      <c r="AA102" s="8"/>
      <c r="AB102" s="22">
        <f t="shared" si="23"/>
        <v>0</v>
      </c>
      <c r="AC102" s="36"/>
      <c r="AD102" s="20">
        <f t="shared" si="24"/>
        <v>0</v>
      </c>
      <c r="AE102" s="16"/>
      <c r="AF102">
        <f t="shared" si="25"/>
        <v>0</v>
      </c>
    </row>
    <row r="103" spans="1:32" ht="15" hidden="1">
      <c r="A103" s="13">
        <v>94</v>
      </c>
      <c r="B103" s="9" t="e">
        <f>IF(VLOOKUP(A103,Регистрация!$C$4:$N$103,2,FALSE)=0," ",VLOOKUP(A103,Регистрация!$C$4:$N$103,2,FALSE))</f>
        <v>#N/A</v>
      </c>
      <c r="C103" s="9" t="e">
        <f>IF(VLOOKUP(A103,Регистрация!$C$4:$N$103,3,FALSE)=0," ",VLOOKUP(A103,Регистрация!$C$4:$N$103,3,FALSE))</f>
        <v>#N/A</v>
      </c>
      <c r="D103" s="8" t="e">
        <f>IF(VLOOKUP(A103,Регистрация!$C$4:$N$103,7,FALSE)=0,"б/р",VLOOKUP(A103,Регистрация!$C$4:$N$103,7,FALSE))</f>
        <v>#N/A</v>
      </c>
      <c r="E103" s="9" t="e">
        <f>IF(VLOOKUP(A103,Регистрация!$C$4:$N$103,11,FALSE)=0," ",VLOOKUP(A103,Регистрация!$C$4:$N$103,11,FALSE))</f>
        <v>#N/A</v>
      </c>
      <c r="F103" s="8" t="e">
        <f>IF(VLOOKUP(A103,Регистрация!$C$4:$N$103,8,FALSE)=0," ",VLOOKUP(A103,Регистрация!$C$4:$N$103,8,FALSE))</f>
        <v>#N/A</v>
      </c>
      <c r="G103" s="19"/>
      <c r="H103" s="18"/>
      <c r="I103" s="24">
        <f t="shared" si="14"/>
        <v>0</v>
      </c>
      <c r="J103" s="8"/>
      <c r="K103" s="24">
        <f t="shared" si="15"/>
        <v>0</v>
      </c>
      <c r="L103" s="8"/>
      <c r="M103" s="24">
        <f t="shared" si="16"/>
        <v>0</v>
      </c>
      <c r="N103" s="8"/>
      <c r="O103" s="24">
        <f t="shared" si="17"/>
        <v>0</v>
      </c>
      <c r="P103" s="8"/>
      <c r="Q103" s="22">
        <f t="shared" si="18"/>
        <v>0</v>
      </c>
      <c r="R103" s="34"/>
      <c r="S103" s="18"/>
      <c r="T103" s="24">
        <f t="shared" si="19"/>
        <v>0</v>
      </c>
      <c r="U103" s="8"/>
      <c r="V103" s="24">
        <f t="shared" si="20"/>
        <v>0</v>
      </c>
      <c r="W103" s="8"/>
      <c r="X103" s="24">
        <f t="shared" si="21"/>
        <v>0</v>
      </c>
      <c r="Y103" s="8"/>
      <c r="Z103" s="24">
        <f t="shared" si="22"/>
        <v>0</v>
      </c>
      <c r="AA103" s="8"/>
      <c r="AB103" s="22">
        <f t="shared" si="23"/>
        <v>0</v>
      </c>
      <c r="AC103" s="36"/>
      <c r="AD103" s="20">
        <f t="shared" si="24"/>
        <v>0</v>
      </c>
      <c r="AE103" s="16"/>
      <c r="AF103">
        <f t="shared" si="25"/>
        <v>0</v>
      </c>
    </row>
    <row r="104" spans="1:32" ht="15" hidden="1">
      <c r="A104" s="13">
        <v>95</v>
      </c>
      <c r="B104" s="9" t="e">
        <f>IF(VLOOKUP(A104,Регистрация!$C$4:$N$103,2,FALSE)=0," ",VLOOKUP(A104,Регистрация!$C$4:$N$103,2,FALSE))</f>
        <v>#N/A</v>
      </c>
      <c r="C104" s="9" t="e">
        <f>IF(VLOOKUP(A104,Регистрация!$C$4:$N$103,3,FALSE)=0," ",VLOOKUP(A104,Регистрация!$C$4:$N$103,3,FALSE))</f>
        <v>#N/A</v>
      </c>
      <c r="D104" s="8" t="e">
        <f>IF(VLOOKUP(A104,Регистрация!$C$4:$N$103,7,FALSE)=0,"б/р",VLOOKUP(A104,Регистрация!$C$4:$N$103,7,FALSE))</f>
        <v>#N/A</v>
      </c>
      <c r="E104" s="9" t="e">
        <f>IF(VLOOKUP(A104,Регистрация!$C$4:$N$103,11,FALSE)=0," ",VLOOKUP(A104,Регистрация!$C$4:$N$103,11,FALSE))</f>
        <v>#N/A</v>
      </c>
      <c r="F104" s="8" t="e">
        <f>IF(VLOOKUP(A104,Регистрация!$C$4:$N$103,8,FALSE)=0," ",VLOOKUP(A104,Регистрация!$C$4:$N$103,8,FALSE))</f>
        <v>#N/A</v>
      </c>
      <c r="G104" s="19"/>
      <c r="H104" s="18"/>
      <c r="I104" s="24">
        <f t="shared" si="14"/>
        <v>0</v>
      </c>
      <c r="J104" s="8"/>
      <c r="K104" s="24">
        <f t="shared" si="15"/>
        <v>0</v>
      </c>
      <c r="L104" s="8"/>
      <c r="M104" s="24">
        <f t="shared" si="16"/>
        <v>0</v>
      </c>
      <c r="N104" s="8"/>
      <c r="O104" s="24">
        <f t="shared" si="17"/>
        <v>0</v>
      </c>
      <c r="P104" s="8"/>
      <c r="Q104" s="22">
        <f t="shared" si="18"/>
        <v>0</v>
      </c>
      <c r="R104" s="34"/>
      <c r="S104" s="18"/>
      <c r="T104" s="24">
        <f t="shared" si="19"/>
        <v>0</v>
      </c>
      <c r="U104" s="8"/>
      <c r="V104" s="24">
        <f t="shared" si="20"/>
        <v>0</v>
      </c>
      <c r="W104" s="8"/>
      <c r="X104" s="24">
        <f t="shared" si="21"/>
        <v>0</v>
      </c>
      <c r="Y104" s="8"/>
      <c r="Z104" s="24">
        <f t="shared" si="22"/>
        <v>0</v>
      </c>
      <c r="AA104" s="8"/>
      <c r="AB104" s="22">
        <f t="shared" si="23"/>
        <v>0</v>
      </c>
      <c r="AC104" s="36"/>
      <c r="AD104" s="20">
        <f t="shared" si="24"/>
        <v>0</v>
      </c>
      <c r="AE104" s="16"/>
      <c r="AF104">
        <f t="shared" si="25"/>
        <v>0</v>
      </c>
    </row>
    <row r="105" spans="1:32" ht="15" hidden="1">
      <c r="A105" s="13">
        <v>96</v>
      </c>
      <c r="B105" s="9" t="e">
        <f>IF(VLOOKUP(A105,Регистрация!$C$4:$N$103,2,FALSE)=0," ",VLOOKUP(A105,Регистрация!$C$4:$N$103,2,FALSE))</f>
        <v>#N/A</v>
      </c>
      <c r="C105" s="9" t="e">
        <f>IF(VLOOKUP(A105,Регистрация!$C$4:$N$103,3,FALSE)=0," ",VLOOKUP(A105,Регистрация!$C$4:$N$103,3,FALSE))</f>
        <v>#N/A</v>
      </c>
      <c r="D105" s="8" t="e">
        <f>IF(VLOOKUP(A105,Регистрация!$C$4:$N$103,7,FALSE)=0,"б/р",VLOOKUP(A105,Регистрация!$C$4:$N$103,7,FALSE))</f>
        <v>#N/A</v>
      </c>
      <c r="E105" s="9" t="e">
        <f>IF(VLOOKUP(A105,Регистрация!$C$4:$N$103,11,FALSE)=0," ",VLOOKUP(A105,Регистрация!$C$4:$N$103,11,FALSE))</f>
        <v>#N/A</v>
      </c>
      <c r="F105" s="8" t="e">
        <f>IF(VLOOKUP(A105,Регистрация!$C$4:$N$103,8,FALSE)=0," ",VLOOKUP(A105,Регистрация!$C$4:$N$103,8,FALSE))</f>
        <v>#N/A</v>
      </c>
      <c r="G105" s="19"/>
      <c r="H105" s="18"/>
      <c r="I105" s="24">
        <f t="shared" si="14"/>
        <v>0</v>
      </c>
      <c r="J105" s="8"/>
      <c r="K105" s="24">
        <f t="shared" si="15"/>
        <v>0</v>
      </c>
      <c r="L105" s="8"/>
      <c r="M105" s="24">
        <f t="shared" si="16"/>
        <v>0</v>
      </c>
      <c r="N105" s="8"/>
      <c r="O105" s="24">
        <f t="shared" si="17"/>
        <v>0</v>
      </c>
      <c r="P105" s="8"/>
      <c r="Q105" s="22">
        <f t="shared" si="18"/>
        <v>0</v>
      </c>
      <c r="R105" s="34"/>
      <c r="S105" s="18"/>
      <c r="T105" s="24">
        <f t="shared" si="19"/>
        <v>0</v>
      </c>
      <c r="U105" s="8"/>
      <c r="V105" s="24">
        <f t="shared" si="20"/>
        <v>0</v>
      </c>
      <c r="W105" s="8"/>
      <c r="X105" s="24">
        <f t="shared" si="21"/>
        <v>0</v>
      </c>
      <c r="Y105" s="8"/>
      <c r="Z105" s="24">
        <f t="shared" si="22"/>
        <v>0</v>
      </c>
      <c r="AA105" s="8"/>
      <c r="AB105" s="22">
        <f t="shared" si="23"/>
        <v>0</v>
      </c>
      <c r="AC105" s="36"/>
      <c r="AD105" s="20">
        <f t="shared" si="24"/>
        <v>0</v>
      </c>
      <c r="AE105" s="16"/>
      <c r="AF105">
        <f t="shared" si="25"/>
        <v>0</v>
      </c>
    </row>
    <row r="106" spans="1:32" ht="15" hidden="1">
      <c r="A106" s="13">
        <v>97</v>
      </c>
      <c r="B106" s="9" t="e">
        <f>IF(VLOOKUP(A106,Регистрация!$C$4:$N$103,2,FALSE)=0," ",VLOOKUP(A106,Регистрация!$C$4:$N$103,2,FALSE))</f>
        <v>#N/A</v>
      </c>
      <c r="C106" s="9" t="e">
        <f>IF(VLOOKUP(A106,Регистрация!$C$4:$N$103,3,FALSE)=0," ",VLOOKUP(A106,Регистрация!$C$4:$N$103,3,FALSE))</f>
        <v>#N/A</v>
      </c>
      <c r="D106" s="8" t="e">
        <f>IF(VLOOKUP(A106,Регистрация!$C$4:$N$103,7,FALSE)=0,"б/р",VLOOKUP(A106,Регистрация!$C$4:$N$103,7,FALSE))</f>
        <v>#N/A</v>
      </c>
      <c r="E106" s="9" t="e">
        <f>IF(VLOOKUP(A106,Регистрация!$C$4:$N$103,11,FALSE)=0," ",VLOOKUP(A106,Регистрация!$C$4:$N$103,11,FALSE))</f>
        <v>#N/A</v>
      </c>
      <c r="F106" s="8" t="e">
        <f>IF(VLOOKUP(A106,Регистрация!$C$4:$N$103,8,FALSE)=0," ",VLOOKUP(A106,Регистрация!$C$4:$N$103,8,FALSE))</f>
        <v>#N/A</v>
      </c>
      <c r="G106" s="19"/>
      <c r="H106" s="18"/>
      <c r="I106" s="24">
        <f t="shared" si="14"/>
        <v>0</v>
      </c>
      <c r="J106" s="8"/>
      <c r="K106" s="24">
        <f t="shared" si="15"/>
        <v>0</v>
      </c>
      <c r="L106" s="8"/>
      <c r="M106" s="24">
        <f t="shared" si="16"/>
        <v>0</v>
      </c>
      <c r="N106" s="8"/>
      <c r="O106" s="24">
        <f t="shared" si="17"/>
        <v>0</v>
      </c>
      <c r="P106" s="8"/>
      <c r="Q106" s="22">
        <f t="shared" si="18"/>
        <v>0</v>
      </c>
      <c r="R106" s="34"/>
      <c r="S106" s="18"/>
      <c r="T106" s="24">
        <f t="shared" si="19"/>
        <v>0</v>
      </c>
      <c r="U106" s="8"/>
      <c r="V106" s="24">
        <f t="shared" si="20"/>
        <v>0</v>
      </c>
      <c r="W106" s="8"/>
      <c r="X106" s="24">
        <f t="shared" si="21"/>
        <v>0</v>
      </c>
      <c r="Y106" s="8"/>
      <c r="Z106" s="24">
        <f t="shared" si="22"/>
        <v>0</v>
      </c>
      <c r="AA106" s="8"/>
      <c r="AB106" s="22">
        <f t="shared" si="23"/>
        <v>0</v>
      </c>
      <c r="AC106" s="36"/>
      <c r="AD106" s="20">
        <f t="shared" si="24"/>
        <v>0</v>
      </c>
      <c r="AE106" s="16"/>
      <c r="AF106">
        <f t="shared" si="25"/>
        <v>0</v>
      </c>
    </row>
    <row r="107" spans="1:32" ht="15" hidden="1">
      <c r="A107" s="13">
        <v>98</v>
      </c>
      <c r="B107" s="9" t="e">
        <f>IF(VLOOKUP(A107,Регистрация!$C$4:$N$103,2,FALSE)=0," ",VLOOKUP(A107,Регистрация!$C$4:$N$103,2,FALSE))</f>
        <v>#N/A</v>
      </c>
      <c r="C107" s="9" t="e">
        <f>IF(VLOOKUP(A107,Регистрация!$C$4:$N$103,3,FALSE)=0," ",VLOOKUP(A107,Регистрация!$C$4:$N$103,3,FALSE))</f>
        <v>#N/A</v>
      </c>
      <c r="D107" s="8" t="e">
        <f>IF(VLOOKUP(A107,Регистрация!$C$4:$N$103,7,FALSE)=0,"б/р",VLOOKUP(A107,Регистрация!$C$4:$N$103,7,FALSE))</f>
        <v>#N/A</v>
      </c>
      <c r="E107" s="9" t="e">
        <f>IF(VLOOKUP(A107,Регистрация!$C$4:$N$103,11,FALSE)=0," ",VLOOKUP(A107,Регистрация!$C$4:$N$103,11,FALSE))</f>
        <v>#N/A</v>
      </c>
      <c r="F107" s="8" t="e">
        <f>IF(VLOOKUP(A107,Регистрация!$C$4:$N$103,8,FALSE)=0," ",VLOOKUP(A107,Регистрация!$C$4:$N$103,8,FALSE))</f>
        <v>#N/A</v>
      </c>
      <c r="G107" s="19"/>
      <c r="H107" s="18"/>
      <c r="I107" s="24">
        <f t="shared" si="14"/>
        <v>0</v>
      </c>
      <c r="J107" s="8"/>
      <c r="K107" s="24">
        <f t="shared" si="15"/>
        <v>0</v>
      </c>
      <c r="L107" s="8"/>
      <c r="M107" s="24">
        <f t="shared" si="16"/>
        <v>0</v>
      </c>
      <c r="N107" s="8"/>
      <c r="O107" s="24">
        <f t="shared" si="17"/>
        <v>0</v>
      </c>
      <c r="P107" s="8"/>
      <c r="Q107" s="22">
        <f t="shared" si="18"/>
        <v>0</v>
      </c>
      <c r="R107" s="34"/>
      <c r="S107" s="18"/>
      <c r="T107" s="24">
        <f t="shared" si="19"/>
        <v>0</v>
      </c>
      <c r="U107" s="8"/>
      <c r="V107" s="24">
        <f t="shared" si="20"/>
        <v>0</v>
      </c>
      <c r="W107" s="8"/>
      <c r="X107" s="24">
        <f t="shared" si="21"/>
        <v>0</v>
      </c>
      <c r="Y107" s="8"/>
      <c r="Z107" s="24">
        <f t="shared" si="22"/>
        <v>0</v>
      </c>
      <c r="AA107" s="8"/>
      <c r="AB107" s="22">
        <f t="shared" si="23"/>
        <v>0</v>
      </c>
      <c r="AC107" s="36"/>
      <c r="AD107" s="20">
        <f t="shared" si="24"/>
        <v>0</v>
      </c>
      <c r="AE107" s="16"/>
      <c r="AF107">
        <f t="shared" si="25"/>
        <v>0</v>
      </c>
    </row>
    <row r="108" spans="1:32" ht="15" hidden="1">
      <c r="A108" s="13">
        <v>99</v>
      </c>
      <c r="B108" s="9" t="e">
        <f>IF(VLOOKUP(A108,Регистрация!$C$4:$N$103,2,FALSE)=0," ",VLOOKUP(A108,Регистрация!$C$4:$N$103,2,FALSE))</f>
        <v>#N/A</v>
      </c>
      <c r="C108" s="9" t="e">
        <f>IF(VLOOKUP(A108,Регистрация!$C$4:$N$103,3,FALSE)=0," ",VLOOKUP(A108,Регистрация!$C$4:$N$103,3,FALSE))</f>
        <v>#N/A</v>
      </c>
      <c r="D108" s="8" t="e">
        <f>IF(VLOOKUP(A108,Регистрация!$C$4:$N$103,7,FALSE)=0,"б/р",VLOOKUP(A108,Регистрация!$C$4:$N$103,7,FALSE))</f>
        <v>#N/A</v>
      </c>
      <c r="E108" s="9" t="e">
        <f>IF(VLOOKUP(A108,Регистрация!$C$4:$N$103,11,FALSE)=0," ",VLOOKUP(A108,Регистрация!$C$4:$N$103,11,FALSE))</f>
        <v>#N/A</v>
      </c>
      <c r="F108" s="8" t="e">
        <f>IF(VLOOKUP(A108,Регистрация!$C$4:$N$103,8,FALSE)=0," ",VLOOKUP(A108,Регистрация!$C$4:$N$103,8,FALSE))</f>
        <v>#N/A</v>
      </c>
      <c r="G108" s="19"/>
      <c r="H108" s="18"/>
      <c r="I108" s="24">
        <f t="shared" si="14"/>
        <v>0</v>
      </c>
      <c r="J108" s="8"/>
      <c r="K108" s="24">
        <f t="shared" si="15"/>
        <v>0</v>
      </c>
      <c r="L108" s="8"/>
      <c r="M108" s="24">
        <f t="shared" si="16"/>
        <v>0</v>
      </c>
      <c r="N108" s="8"/>
      <c r="O108" s="24">
        <f t="shared" si="17"/>
        <v>0</v>
      </c>
      <c r="P108" s="8"/>
      <c r="Q108" s="22">
        <f t="shared" si="18"/>
        <v>0</v>
      </c>
      <c r="R108" s="34"/>
      <c r="S108" s="18"/>
      <c r="T108" s="24">
        <f t="shared" si="19"/>
        <v>0</v>
      </c>
      <c r="U108" s="8"/>
      <c r="V108" s="24">
        <f t="shared" si="20"/>
        <v>0</v>
      </c>
      <c r="W108" s="8"/>
      <c r="X108" s="24">
        <f t="shared" si="21"/>
        <v>0</v>
      </c>
      <c r="Y108" s="8"/>
      <c r="Z108" s="24">
        <f t="shared" si="22"/>
        <v>0</v>
      </c>
      <c r="AA108" s="8"/>
      <c r="AB108" s="22">
        <f t="shared" si="23"/>
        <v>0</v>
      </c>
      <c r="AC108" s="36"/>
      <c r="AD108" s="20">
        <f t="shared" si="24"/>
        <v>0</v>
      </c>
      <c r="AE108" s="16"/>
      <c r="AF108">
        <f t="shared" si="25"/>
        <v>0</v>
      </c>
    </row>
    <row r="109" spans="1:32" ht="15.75" hidden="1" thickBot="1">
      <c r="A109" s="14">
        <v>100</v>
      </c>
      <c r="B109" s="30" t="e">
        <f>IF(VLOOKUP(A109,Регистрация!$C$4:$N$103,2,FALSE)=0," ",VLOOKUP(A109,Регистрация!$C$4:$N$103,2,FALSE))</f>
        <v>#N/A</v>
      </c>
      <c r="C109" s="30" t="e">
        <f>IF(VLOOKUP(A109,Регистрация!$C$4:$N$103,3,FALSE)=0," ",VLOOKUP(A109,Регистрация!$C$4:$N$103,3,FALSE))</f>
        <v>#N/A</v>
      </c>
      <c r="D109" s="15" t="e">
        <f>IF(VLOOKUP(A109,Регистрация!$C$4:$N$103,7,FALSE)=0,"б/р",VLOOKUP(A109,Регистрация!$C$4:$N$103,7,FALSE))</f>
        <v>#N/A</v>
      </c>
      <c r="E109" s="30" t="e">
        <f>IF(VLOOKUP(A109,Регистрация!$C$4:$N$103,11,FALSE)=0," ",VLOOKUP(A109,Регистрация!$C$4:$N$103,11,FALSE))</f>
        <v>#N/A</v>
      </c>
      <c r="F109" s="15" t="e">
        <f>IF(VLOOKUP(A109,Регистрация!$C$4:$N$103,8,FALSE)=0," ",VLOOKUP(A109,Регистрация!$C$4:$N$103,8,FALSE))</f>
        <v>#N/A</v>
      </c>
      <c r="G109" s="31"/>
      <c r="H109" s="14"/>
      <c r="I109" s="32">
        <f t="shared" si="14"/>
        <v>0</v>
      </c>
      <c r="J109" s="15"/>
      <c r="K109" s="32">
        <f t="shared" si="15"/>
        <v>0</v>
      </c>
      <c r="L109" s="15"/>
      <c r="M109" s="32">
        <f t="shared" si="16"/>
        <v>0</v>
      </c>
      <c r="N109" s="15"/>
      <c r="O109" s="32">
        <f t="shared" si="17"/>
        <v>0</v>
      </c>
      <c r="P109" s="15"/>
      <c r="Q109" s="33">
        <f t="shared" si="18"/>
        <v>0</v>
      </c>
      <c r="R109" s="35"/>
      <c r="S109" s="14"/>
      <c r="T109" s="32">
        <f t="shared" si="19"/>
        <v>0</v>
      </c>
      <c r="U109" s="15"/>
      <c r="V109" s="32">
        <f t="shared" si="20"/>
        <v>0</v>
      </c>
      <c r="W109" s="15"/>
      <c r="X109" s="32">
        <f t="shared" si="21"/>
        <v>0</v>
      </c>
      <c r="Y109" s="15"/>
      <c r="Z109" s="32">
        <f t="shared" si="22"/>
        <v>0</v>
      </c>
      <c r="AA109" s="15"/>
      <c r="AB109" s="33">
        <f t="shared" si="23"/>
        <v>0</v>
      </c>
      <c r="AC109" s="37"/>
      <c r="AD109" s="17">
        <f t="shared" si="24"/>
        <v>0</v>
      </c>
      <c r="AE109" s="17"/>
      <c r="AF109">
        <f t="shared" si="25"/>
        <v>0</v>
      </c>
    </row>
    <row r="111" spans="2:8" ht="15.75">
      <c r="B111" s="29" t="s">
        <v>38</v>
      </c>
      <c r="C111" s="2" t="s">
        <v>51</v>
      </c>
      <c r="D111" s="4" t="s">
        <v>52</v>
      </c>
      <c r="F111" s="2" t="s">
        <v>49</v>
      </c>
      <c r="H111" s="4" t="s">
        <v>50</v>
      </c>
    </row>
    <row r="112" spans="2:4" ht="15">
      <c r="B112" s="2" t="s">
        <v>53</v>
      </c>
      <c r="C112" s="2" t="s">
        <v>54</v>
      </c>
      <c r="D112" s="4" t="s">
        <v>52</v>
      </c>
    </row>
    <row r="113" spans="2:4" ht="15">
      <c r="B113" s="2" t="s">
        <v>48</v>
      </c>
      <c r="C113" s="2" t="s">
        <v>55</v>
      </c>
      <c r="D113" s="4" t="s">
        <v>52</v>
      </c>
    </row>
    <row r="114" spans="3:4" ht="15">
      <c r="C114" s="2" t="s">
        <v>56</v>
      </c>
      <c r="D114" s="4" t="s">
        <v>57</v>
      </c>
    </row>
  </sheetData>
  <sheetProtection/>
  <mergeCells count="23">
    <mergeCell ref="A7:A9"/>
    <mergeCell ref="B7:B9"/>
    <mergeCell ref="C7:C9"/>
    <mergeCell ref="D7:D9"/>
    <mergeCell ref="E7:E9"/>
    <mergeCell ref="F7:F9"/>
    <mergeCell ref="G7:G9"/>
    <mergeCell ref="AD7:AD9"/>
    <mergeCell ref="AE7:AE9"/>
    <mergeCell ref="H8:I8"/>
    <mergeCell ref="J8:K8"/>
    <mergeCell ref="L8:M8"/>
    <mergeCell ref="N8:O8"/>
    <mergeCell ref="P8:Q8"/>
    <mergeCell ref="S8:T8"/>
    <mergeCell ref="U8:V8"/>
    <mergeCell ref="W8:X8"/>
    <mergeCell ref="Y8:Z8"/>
    <mergeCell ref="AA8:AB8"/>
    <mergeCell ref="H7:R7"/>
    <mergeCell ref="R8:R9"/>
    <mergeCell ref="S7:AC7"/>
    <mergeCell ref="AC8:AC9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4"/>
  <sheetViews>
    <sheetView zoomScale="90" zoomScaleNormal="90" zoomScalePageLayoutView="0" workbookViewId="0" topLeftCell="A1">
      <selection activeCell="T10" sqref="T10"/>
    </sheetView>
  </sheetViews>
  <sheetFormatPr defaultColWidth="9.140625" defaultRowHeight="15"/>
  <cols>
    <col min="1" max="1" width="4.421875" style="2" customWidth="1"/>
    <col min="2" max="2" width="20.140625" style="2" hidden="1" customWidth="1"/>
    <col min="3" max="3" width="21.421875" style="2" hidden="1" customWidth="1"/>
    <col min="4" max="4" width="6.7109375" style="2" customWidth="1"/>
    <col min="5" max="5" width="5.7109375" style="2" hidden="1" customWidth="1"/>
    <col min="6" max="6" width="20.28125" style="2" hidden="1" customWidth="1"/>
    <col min="7" max="7" width="7.57421875" style="2" hidden="1" customWidth="1"/>
    <col min="8" max="8" width="5.8515625" style="2" hidden="1" customWidth="1"/>
    <col min="9" max="9" width="5.7109375" style="2" hidden="1" customWidth="1"/>
    <col min="10" max="10" width="5.7109375" style="21" hidden="1" customWidth="1"/>
    <col min="11" max="11" width="5.7109375" style="2" hidden="1" customWidth="1"/>
    <col min="12" max="12" width="5.7109375" style="21" hidden="1" customWidth="1"/>
    <col min="13" max="13" width="5.7109375" style="2" hidden="1" customWidth="1"/>
    <col min="14" max="14" width="5.7109375" style="21" hidden="1" customWidth="1"/>
    <col min="15" max="15" width="5.7109375" style="2" hidden="1" customWidth="1"/>
    <col min="16" max="16" width="5.7109375" style="21" hidden="1" customWidth="1"/>
    <col min="17" max="17" width="5.7109375" style="2" hidden="1" customWidth="1"/>
    <col min="18" max="18" width="5.7109375" style="21" hidden="1" customWidth="1"/>
    <col min="19" max="19" width="5.7109375" style="21" customWidth="1"/>
    <col min="20" max="20" width="7.421875" style="21" customWidth="1"/>
    <col min="21" max="21" width="7.57421875" style="21" customWidth="1"/>
    <col min="22" max="22" width="7.140625" style="21" customWidth="1"/>
    <col min="23" max="23" width="7.421875" style="21" customWidth="1"/>
    <col min="24" max="24" width="5.7109375" style="2" hidden="1" customWidth="1"/>
    <col min="25" max="25" width="5.7109375" style="21" hidden="1" customWidth="1"/>
    <col min="26" max="26" width="5.7109375" style="2" hidden="1" customWidth="1"/>
    <col min="27" max="27" width="5.7109375" style="21" hidden="1" customWidth="1"/>
    <col min="28" max="28" width="5.7109375" style="2" hidden="1" customWidth="1"/>
    <col min="29" max="29" width="5.7109375" style="21" hidden="1" customWidth="1"/>
    <col min="30" max="30" width="5.7109375" style="2" hidden="1" customWidth="1"/>
    <col min="31" max="31" width="5.7109375" style="21" hidden="1" customWidth="1"/>
    <col min="32" max="32" width="5.7109375" style="2" hidden="1" customWidth="1"/>
    <col min="33" max="33" width="5.7109375" style="21" hidden="1" customWidth="1"/>
    <col min="34" max="38" width="7.421875" style="21" customWidth="1"/>
    <col min="39" max="39" width="7.140625" style="21" customWidth="1"/>
    <col min="40" max="40" width="7.421875" style="21" customWidth="1"/>
    <col min="41" max="41" width="7.28125" style="2" customWidth="1"/>
    <col min="42" max="42" width="6.7109375" style="2" customWidth="1"/>
    <col min="43" max="44" width="0" style="0" hidden="1" customWidth="1"/>
    <col min="45" max="45" width="2.28125" style="0" customWidth="1"/>
    <col min="46" max="46" width="9.8515625" style="0" customWidth="1"/>
    <col min="47" max="47" width="6.421875" style="0" customWidth="1"/>
    <col min="48" max="48" width="7.140625" style="0" customWidth="1"/>
  </cols>
  <sheetData>
    <row r="1" spans="2:23" ht="18.75">
      <c r="B1" s="26"/>
      <c r="R1" s="27"/>
      <c r="S1" s="27"/>
      <c r="T1" s="27"/>
      <c r="U1" s="27"/>
      <c r="V1" s="27"/>
      <c r="W1" s="27"/>
    </row>
    <row r="2" spans="18:23" ht="18.75">
      <c r="R2" s="27"/>
      <c r="S2" s="27"/>
      <c r="T2" s="27"/>
      <c r="U2" s="27"/>
      <c r="V2" s="27"/>
      <c r="W2" s="27"/>
    </row>
    <row r="3" spans="18:23" ht="18.75">
      <c r="R3" s="27"/>
      <c r="S3" s="27"/>
      <c r="T3" s="27"/>
      <c r="U3" s="27"/>
      <c r="V3" s="27"/>
      <c r="W3" s="27"/>
    </row>
    <row r="4" spans="18:23" ht="18.75">
      <c r="R4" s="27"/>
      <c r="S4" s="27"/>
      <c r="T4" s="27"/>
      <c r="U4" s="27"/>
      <c r="V4" s="27"/>
      <c r="W4" s="27"/>
    </row>
    <row r="6" spans="2:33" ht="15.75" thickBot="1">
      <c r="B6" s="28">
        <v>39865</v>
      </c>
      <c r="AG6" s="21" t="s">
        <v>37</v>
      </c>
    </row>
    <row r="7" spans="1:42" ht="15">
      <c r="A7" s="117" t="s">
        <v>14</v>
      </c>
      <c r="B7" s="98" t="s">
        <v>15</v>
      </c>
      <c r="C7" s="98" t="s">
        <v>16</v>
      </c>
      <c r="D7" s="107" t="s">
        <v>59</v>
      </c>
      <c r="E7" s="138" t="s">
        <v>10</v>
      </c>
      <c r="F7" s="98" t="s">
        <v>9</v>
      </c>
      <c r="G7" s="96" t="s">
        <v>17</v>
      </c>
      <c r="H7" s="107" t="s">
        <v>18</v>
      </c>
      <c r="I7" s="110" t="s">
        <v>19</v>
      </c>
      <c r="J7" s="104"/>
      <c r="K7" s="104"/>
      <c r="L7" s="104"/>
      <c r="M7" s="104"/>
      <c r="N7" s="104"/>
      <c r="O7" s="104"/>
      <c r="P7" s="104"/>
      <c r="Q7" s="104"/>
      <c r="R7" s="132"/>
      <c r="S7" s="110" t="s">
        <v>19</v>
      </c>
      <c r="T7" s="104"/>
      <c r="U7" s="104"/>
      <c r="V7" s="104"/>
      <c r="W7" s="132"/>
      <c r="X7" s="110" t="s">
        <v>29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32"/>
      <c r="AO7" s="129" t="s">
        <v>28</v>
      </c>
      <c r="AP7" s="94" t="s">
        <v>27</v>
      </c>
    </row>
    <row r="8" spans="1:42" ht="15">
      <c r="A8" s="118"/>
      <c r="B8" s="120"/>
      <c r="C8" s="120"/>
      <c r="D8" s="108"/>
      <c r="E8" s="139"/>
      <c r="F8" s="120"/>
      <c r="G8" s="121"/>
      <c r="H8" s="108"/>
      <c r="I8" s="128" t="s">
        <v>20</v>
      </c>
      <c r="J8" s="127"/>
      <c r="K8" s="122" t="s">
        <v>23</v>
      </c>
      <c r="L8" s="127"/>
      <c r="M8" s="122" t="s">
        <v>24</v>
      </c>
      <c r="N8" s="127"/>
      <c r="O8" s="122" t="s">
        <v>25</v>
      </c>
      <c r="P8" s="127"/>
      <c r="Q8" s="122" t="s">
        <v>26</v>
      </c>
      <c r="R8" s="123"/>
      <c r="S8" s="128" t="s">
        <v>58</v>
      </c>
      <c r="T8" s="136"/>
      <c r="U8" s="136"/>
      <c r="V8" s="136"/>
      <c r="W8" s="123"/>
      <c r="X8" s="114" t="s">
        <v>20</v>
      </c>
      <c r="Y8" s="134"/>
      <c r="Z8" s="133" t="s">
        <v>23</v>
      </c>
      <c r="AA8" s="134"/>
      <c r="AB8" s="133" t="s">
        <v>24</v>
      </c>
      <c r="AC8" s="134"/>
      <c r="AD8" s="133" t="s">
        <v>25</v>
      </c>
      <c r="AE8" s="134"/>
      <c r="AF8" s="133" t="s">
        <v>26</v>
      </c>
      <c r="AG8" s="116"/>
      <c r="AH8" s="128" t="s">
        <v>58</v>
      </c>
      <c r="AI8" s="136"/>
      <c r="AJ8" s="136"/>
      <c r="AK8" s="136"/>
      <c r="AL8" s="136"/>
      <c r="AM8" s="136"/>
      <c r="AN8" s="123"/>
      <c r="AO8" s="130"/>
      <c r="AP8" s="106"/>
    </row>
    <row r="9" spans="1:42" ht="15.75" thickBot="1">
      <c r="A9" s="119"/>
      <c r="B9" s="99"/>
      <c r="C9" s="99"/>
      <c r="D9" s="109"/>
      <c r="E9" s="140"/>
      <c r="F9" s="99"/>
      <c r="G9" s="97"/>
      <c r="H9" s="109"/>
      <c r="I9" s="14" t="s">
        <v>21</v>
      </c>
      <c r="J9" s="25" t="s">
        <v>22</v>
      </c>
      <c r="K9" s="15" t="s">
        <v>21</v>
      </c>
      <c r="L9" s="25" t="s">
        <v>22</v>
      </c>
      <c r="M9" s="15" t="s">
        <v>21</v>
      </c>
      <c r="N9" s="25" t="s">
        <v>22</v>
      </c>
      <c r="O9" s="15" t="s">
        <v>21</v>
      </c>
      <c r="P9" s="25" t="s">
        <v>22</v>
      </c>
      <c r="Q9" s="15" t="s">
        <v>21</v>
      </c>
      <c r="R9" s="23" t="s">
        <v>22</v>
      </c>
      <c r="S9" s="5" t="s">
        <v>27</v>
      </c>
      <c r="T9" s="15" t="s">
        <v>60</v>
      </c>
      <c r="U9" s="5" t="s">
        <v>61</v>
      </c>
      <c r="V9" s="15" t="s">
        <v>62</v>
      </c>
      <c r="W9" s="39" t="s">
        <v>63</v>
      </c>
      <c r="X9" s="14" t="s">
        <v>21</v>
      </c>
      <c r="Y9" s="25" t="s">
        <v>22</v>
      </c>
      <c r="Z9" s="15" t="s">
        <v>21</v>
      </c>
      <c r="AA9" s="25" t="s">
        <v>22</v>
      </c>
      <c r="AB9" s="15" t="s">
        <v>21</v>
      </c>
      <c r="AC9" s="25" t="s">
        <v>22</v>
      </c>
      <c r="AD9" s="15" t="s">
        <v>21</v>
      </c>
      <c r="AE9" s="25" t="s">
        <v>22</v>
      </c>
      <c r="AF9" s="15" t="s">
        <v>21</v>
      </c>
      <c r="AG9" s="23" t="s">
        <v>22</v>
      </c>
      <c r="AH9" s="5" t="s">
        <v>27</v>
      </c>
      <c r="AI9" s="15" t="s">
        <v>60</v>
      </c>
      <c r="AJ9" s="5" t="s">
        <v>61</v>
      </c>
      <c r="AK9" s="15" t="s">
        <v>62</v>
      </c>
      <c r="AL9" s="46" t="s">
        <v>65</v>
      </c>
      <c r="AM9" s="46" t="s">
        <v>64</v>
      </c>
      <c r="AN9" s="39" t="s">
        <v>63</v>
      </c>
      <c r="AO9" s="131"/>
      <c r="AP9" s="95"/>
    </row>
    <row r="10" spans="1:48" ht="15">
      <c r="A10" s="18">
        <v>5</v>
      </c>
      <c r="B10" s="9" t="str">
        <f>IF(VLOOKUP(A10,Регистрация!$C$4:$N$103,2,FALSE)=0," ",VLOOKUP(A10,Регистрация!$C$4:$N$103,2,FALSE))</f>
        <v> </v>
      </c>
      <c r="C10" s="9" t="str">
        <f>IF(VLOOKUP(A10,Регистрация!$C$4:$N$103,3,FALSE)=0," ",VLOOKUP(A10,Регистрация!$C$4:$N$103,3,FALSE))</f>
        <v>Петров Денис</v>
      </c>
      <c r="D10" s="43">
        <f>IF(ISERROR(SUM(SUM(Регистрация!$N$1-DATE(Регистрация!I5,Регистрация!H5,Регистрация!G5))/365.25))=TRUE," ",SUM(SUM(Регистрация!$N$1-DATE(Регистрация!I5,Регистрация!H5,Регистрация!G5))/365.25))</f>
        <v>10.255989048596852</v>
      </c>
      <c r="E10" s="42">
        <f>IF(VLOOKUP(A10,Регистрация!$C$4:$N$103,7,FALSE)=0,"б/р",VLOOKUP(A10,Регистрация!$C$4:$N$103,7,FALSE))</f>
        <v>2007</v>
      </c>
      <c r="F10" s="9">
        <f>IF(VLOOKUP(A10,Регистрация!$C$4:$N$103,11,FALSE)=0," ",VLOOKUP(A10,Регистрация!$C$4:$N$103,11,FALSE))</f>
        <v>6</v>
      </c>
      <c r="G10" s="8" t="str">
        <f>IF(VLOOKUP(A10,Регистрация!$C$4:$N$103,8,FALSE)=0," ",VLOOKUP(A10,Регистрация!$C$4:$N$103,8,FALSE))</f>
        <v> </v>
      </c>
      <c r="H10" s="19">
        <v>4</v>
      </c>
      <c r="I10" s="18">
        <v>6</v>
      </c>
      <c r="J10" s="24">
        <f aca="true" t="shared" si="0" ref="J10:J32">SUM(I10*0.5)</f>
        <v>3</v>
      </c>
      <c r="K10" s="8">
        <v>5</v>
      </c>
      <c r="L10" s="24">
        <f aca="true" t="shared" si="1" ref="L10:L32">SUM(K10*0.5)</f>
        <v>2.5</v>
      </c>
      <c r="M10" s="8">
        <v>12</v>
      </c>
      <c r="N10" s="24">
        <f aca="true" t="shared" si="2" ref="N10:N32">SUM(M10*0.5)</f>
        <v>6</v>
      </c>
      <c r="O10" s="8">
        <v>16.5</v>
      </c>
      <c r="P10" s="24">
        <f aca="true" t="shared" si="3" ref="P10:P32">SUM(O10*0.5)</f>
        <v>8.25</v>
      </c>
      <c r="Q10" s="8">
        <v>15.5</v>
      </c>
      <c r="R10" s="22">
        <f aca="true" t="shared" si="4" ref="R10:R32">SUM(Q10*0.5)</f>
        <v>7.75</v>
      </c>
      <c r="S10" s="40">
        <v>12</v>
      </c>
      <c r="T10" s="24">
        <f aca="true" t="shared" si="5" ref="T10:T32">SUM(I10+K10+M10+O10+Q10)/5</f>
        <v>11</v>
      </c>
      <c r="U10" s="40">
        <f aca="true" t="shared" si="6" ref="U10:U32">MAX(I10,K10,M10,O10,Q10)</f>
        <v>16.5</v>
      </c>
      <c r="V10" s="41">
        <f aca="true" t="shared" si="7" ref="V10:V32">MIN(I10,K10,M10,O10,Q10)</f>
        <v>5</v>
      </c>
      <c r="W10" s="34">
        <f aca="true" t="shared" si="8" ref="W10:W32">SUM(J10+L10+N10+P10+R10)</f>
        <v>27.5</v>
      </c>
      <c r="X10" s="18">
        <v>0</v>
      </c>
      <c r="Y10" s="24">
        <f aca="true" t="shared" si="9" ref="Y10:Y32">IF(X10=0,0,SUM(40+SUM(0.2-X10)*20))</f>
        <v>0</v>
      </c>
      <c r="Z10" s="8">
        <v>1</v>
      </c>
      <c r="AA10" s="24">
        <f aca="true" t="shared" si="10" ref="AA10:AA32">IF(Z10=0,0,SUM(40+SUM(0.2-Z10)*20))</f>
        <v>24</v>
      </c>
      <c r="AB10" s="8">
        <v>2</v>
      </c>
      <c r="AC10" s="24">
        <f aca="true" t="shared" si="11" ref="AC10:AC32">IF(AB10=0,0,SUM(40+SUM(0.2-AB10)*20))</f>
        <v>4</v>
      </c>
      <c r="AD10" s="8">
        <v>0.8</v>
      </c>
      <c r="AE10" s="24">
        <f aca="true" t="shared" si="12" ref="AE10:AE32">IF(AD10=0,0,SUM(40+SUM(0.2-AD10)*20))</f>
        <v>28</v>
      </c>
      <c r="AF10" s="8">
        <v>0</v>
      </c>
      <c r="AG10" s="22">
        <f aca="true" t="shared" si="13" ref="AG10:AG32">IF(AF10=0,0,SUM(40+SUM(0.2-AF10)*20))</f>
        <v>0</v>
      </c>
      <c r="AH10" s="40">
        <v>1</v>
      </c>
      <c r="AI10" s="24">
        <f aca="true" t="shared" si="14" ref="AI10:AI32">SUM(X10+Z10+AB10+AD10+AF10)/5</f>
        <v>0.76</v>
      </c>
      <c r="AJ10" s="40">
        <f aca="true" t="shared" si="15" ref="AJ10:AJ32">MAX(X10,Z10,AB10,AD10,AF10)</f>
        <v>2</v>
      </c>
      <c r="AK10" s="41">
        <v>0.8</v>
      </c>
      <c r="AL10" s="41">
        <f aca="true" t="shared" si="16" ref="AL10:AL32">SUM(COUNTIF(X10:AG10,"&gt;0")/2)</f>
        <v>3</v>
      </c>
      <c r="AM10" s="47">
        <f aca="true" t="shared" si="17" ref="AM10:AM32">SUM(AL10*0.2)</f>
        <v>0.6000000000000001</v>
      </c>
      <c r="AN10" s="36">
        <f aca="true" t="shared" si="18" ref="AN10:AN32">SUM(Y10+AA10+AC10+AE10+AG10)</f>
        <v>56</v>
      </c>
      <c r="AO10" s="20">
        <f aca="true" t="shared" si="19" ref="AO10:AO32">SUM(J10+L10+N10+P10+R10+Y10+AA10+AC10+AE10+AG10)</f>
        <v>83.5</v>
      </c>
      <c r="AP10" s="20">
        <v>2</v>
      </c>
      <c r="AQ10">
        <f aca="true" t="shared" si="20" ref="AQ10:AQ73">SUM(Y10+AA10+AC10+AE10+AG10)</f>
        <v>56</v>
      </c>
      <c r="AR10">
        <v>1</v>
      </c>
      <c r="AT10" s="137" t="s">
        <v>66</v>
      </c>
      <c r="AU10" s="137"/>
      <c r="AV10" s="137"/>
    </row>
    <row r="11" spans="1:48" ht="15">
      <c r="A11" s="13">
        <v>1</v>
      </c>
      <c r="B11" s="9" t="str">
        <f>IF(VLOOKUP(A11,Регистрация!$C$4:$N$103,2,FALSE)=0," ",VLOOKUP(A11,Регистрация!$C$4:$N$103,2,FALSE))</f>
        <v> </v>
      </c>
      <c r="C11" s="9" t="str">
        <f>IF(VLOOKUP(A11,Регистрация!$C$4:$N$103,3,FALSE)=0," ",VLOOKUP(A11,Регистрация!$C$4:$N$103,3,FALSE))</f>
        <v>Колосов Николай</v>
      </c>
      <c r="D11" s="43">
        <f>IF(ISERROR(SUM(SUM(Регистрация!$N$1-DATE(Регистрация!I8,Регистрация!H8,Регистрация!G8))/365.25))=TRUE," ",SUM(SUM(Регистрация!$N$1-DATE(Регистрация!I8,Регистрация!H8,Регистрация!G8))/365.25))</f>
        <v>12.396988364134154</v>
      </c>
      <c r="E11" s="42">
        <f>IF(VLOOKUP(A11,Регистрация!$C$4:$N$103,7,FALSE)=0,"б/р",VLOOKUP(A11,Регистрация!$C$4:$N$103,7,FALSE))</f>
        <v>2008</v>
      </c>
      <c r="F11" s="9">
        <f>IF(VLOOKUP(A11,Регистрация!$C$4:$N$103,11,FALSE)=0," ",VLOOKUP(A11,Регистрация!$C$4:$N$103,11,FALSE))</f>
        <v>5</v>
      </c>
      <c r="G11" s="8" t="str">
        <f>IF(VLOOKUP(A11,Регистрация!$C$4:$N$103,8,FALSE)=0," ",VLOOKUP(A11,Регистрация!$C$4:$N$103,8,FALSE))</f>
        <v> </v>
      </c>
      <c r="H11" s="19">
        <v>13</v>
      </c>
      <c r="I11" s="18">
        <v>6</v>
      </c>
      <c r="J11" s="24">
        <f t="shared" si="0"/>
        <v>3</v>
      </c>
      <c r="K11" s="8">
        <v>4</v>
      </c>
      <c r="L11" s="24">
        <f t="shared" si="1"/>
        <v>2</v>
      </c>
      <c r="M11" s="8">
        <v>5.5</v>
      </c>
      <c r="N11" s="24">
        <f t="shared" si="2"/>
        <v>2.75</v>
      </c>
      <c r="O11" s="8">
        <v>6</v>
      </c>
      <c r="P11" s="24">
        <f t="shared" si="3"/>
        <v>3</v>
      </c>
      <c r="Q11" s="8">
        <v>5</v>
      </c>
      <c r="R11" s="22">
        <f t="shared" si="4"/>
        <v>2.5</v>
      </c>
      <c r="S11" s="40">
        <v>23</v>
      </c>
      <c r="T11" s="24">
        <f t="shared" si="5"/>
        <v>5.3</v>
      </c>
      <c r="U11" s="40">
        <f t="shared" si="6"/>
        <v>6</v>
      </c>
      <c r="V11" s="41">
        <f t="shared" si="7"/>
        <v>4</v>
      </c>
      <c r="W11" s="34">
        <f t="shared" si="8"/>
        <v>13.25</v>
      </c>
      <c r="X11" s="18">
        <v>0.6</v>
      </c>
      <c r="Y11" s="24">
        <f t="shared" si="9"/>
        <v>32</v>
      </c>
      <c r="Z11" s="8">
        <v>0</v>
      </c>
      <c r="AA11" s="24">
        <f t="shared" si="10"/>
        <v>0</v>
      </c>
      <c r="AB11" s="8">
        <v>0</v>
      </c>
      <c r="AC11" s="24">
        <f t="shared" si="11"/>
        <v>0</v>
      </c>
      <c r="AD11" s="8">
        <v>0</v>
      </c>
      <c r="AE11" s="24">
        <f t="shared" si="12"/>
        <v>0</v>
      </c>
      <c r="AF11" s="8">
        <v>1</v>
      </c>
      <c r="AG11" s="22">
        <f t="shared" si="13"/>
        <v>24</v>
      </c>
      <c r="AH11" s="40">
        <v>1</v>
      </c>
      <c r="AI11" s="24">
        <f t="shared" si="14"/>
        <v>0.32</v>
      </c>
      <c r="AJ11" s="40">
        <f t="shared" si="15"/>
        <v>1</v>
      </c>
      <c r="AK11" s="41">
        <v>0.6</v>
      </c>
      <c r="AL11" s="41">
        <f t="shared" si="16"/>
        <v>2</v>
      </c>
      <c r="AM11" s="47">
        <f t="shared" si="17"/>
        <v>0.4</v>
      </c>
      <c r="AN11" s="36">
        <f t="shared" si="18"/>
        <v>56</v>
      </c>
      <c r="AO11" s="20">
        <f t="shared" si="19"/>
        <v>69.25</v>
      </c>
      <c r="AP11" s="16">
        <v>5</v>
      </c>
      <c r="AQ11">
        <f t="shared" si="20"/>
        <v>56</v>
      </c>
      <c r="AR11">
        <v>2</v>
      </c>
      <c r="AT11" s="1">
        <v>0.2</v>
      </c>
      <c r="AU11" s="1">
        <f>SUM(COUNTIF($X$10:$X$32,"=0,2")+COUNTIF($Z$10:$Z$32,"=0,2")+COUNTIF($AB$10:$AB$32,"=0,2")+COUNTIF($AD$10:$AD$32,"=0,2")+COUNTIF($AF$10:$AF$32,"=0,2"))</f>
        <v>0</v>
      </c>
      <c r="AV11" s="49">
        <f>SUM(AU11/SUM(COUNTIF($AP$10:$AP$110,"&gt;0")*5))</f>
        <v>0</v>
      </c>
    </row>
    <row r="12" spans="1:48" ht="15">
      <c r="A12" s="13">
        <v>13</v>
      </c>
      <c r="B12" s="9" t="str">
        <f>IF(VLOOKUP(A12,Регистрация!$C$4:$N$103,2,FALSE)=0," ",VLOOKUP(A12,Регистрация!$C$4:$N$103,2,FALSE))</f>
        <v> </v>
      </c>
      <c r="C12" s="9" t="str">
        <f>IF(VLOOKUP(A12,Регистрация!$C$4:$N$103,3,FALSE)=0," ",VLOOKUP(A12,Регистрация!$C$4:$N$103,3,FALSE))</f>
        <v>Аникаев Арсений</v>
      </c>
      <c r="D12" s="43">
        <f>IF(ISERROR(SUM(SUM(Регистрация!$N$1-DATE(Регистрация!I4,Регистрация!H4,Регистрация!G4))/365.25))=TRUE," ",SUM(SUM(Регистрация!$N$1-DATE(Регистрация!I4,Регистрация!H4,Регистрация!G4))/365.25))</f>
        <v>11.860369609856264</v>
      </c>
      <c r="E12" s="42">
        <f>IF(VLOOKUP(A12,Регистрация!$C$4:$N$103,7,FALSE)=0,"б/р",VLOOKUP(A12,Регистрация!$C$4:$N$103,7,FALSE))</f>
        <v>2008</v>
      </c>
      <c r="F12" s="9">
        <f>IF(VLOOKUP(A12,Регистрация!$C$4:$N$103,11,FALSE)=0," ",VLOOKUP(A12,Регистрация!$C$4:$N$103,11,FALSE))</f>
        <v>5</v>
      </c>
      <c r="G12" s="8" t="str">
        <f>IF(VLOOKUP(A12,Регистрация!$C$4:$N$103,8,FALSE)=0," ",VLOOKUP(A12,Регистрация!$C$4:$N$103,8,FALSE))</f>
        <v> </v>
      </c>
      <c r="H12" s="19">
        <v>2</v>
      </c>
      <c r="I12" s="18">
        <v>27</v>
      </c>
      <c r="J12" s="24">
        <f t="shared" si="0"/>
        <v>13.5</v>
      </c>
      <c r="K12" s="8">
        <v>31</v>
      </c>
      <c r="L12" s="24">
        <f t="shared" si="1"/>
        <v>15.5</v>
      </c>
      <c r="M12" s="8">
        <v>25</v>
      </c>
      <c r="N12" s="24">
        <f t="shared" si="2"/>
        <v>12.5</v>
      </c>
      <c r="O12" s="8">
        <v>31</v>
      </c>
      <c r="P12" s="24">
        <f t="shared" si="3"/>
        <v>15.5</v>
      </c>
      <c r="Q12" s="8">
        <v>30.5</v>
      </c>
      <c r="R12" s="22">
        <f t="shared" si="4"/>
        <v>15.25</v>
      </c>
      <c r="S12" s="40">
        <v>1</v>
      </c>
      <c r="T12" s="24">
        <f t="shared" si="5"/>
        <v>28.9</v>
      </c>
      <c r="U12" s="40">
        <f t="shared" si="6"/>
        <v>31</v>
      </c>
      <c r="V12" s="41">
        <f t="shared" si="7"/>
        <v>25</v>
      </c>
      <c r="W12" s="34">
        <f t="shared" si="8"/>
        <v>72.25</v>
      </c>
      <c r="X12" s="18">
        <v>0</v>
      </c>
      <c r="Y12" s="24">
        <f t="shared" si="9"/>
        <v>0</v>
      </c>
      <c r="Z12" s="8">
        <v>1.4</v>
      </c>
      <c r="AA12" s="24">
        <f t="shared" si="10"/>
        <v>16</v>
      </c>
      <c r="AB12" s="8">
        <v>0</v>
      </c>
      <c r="AC12" s="24">
        <f t="shared" si="11"/>
        <v>0</v>
      </c>
      <c r="AD12" s="8">
        <v>0</v>
      </c>
      <c r="AE12" s="24">
        <f t="shared" si="12"/>
        <v>0</v>
      </c>
      <c r="AF12" s="8">
        <v>1.4</v>
      </c>
      <c r="AG12" s="22">
        <f t="shared" si="13"/>
        <v>16</v>
      </c>
      <c r="AH12" s="40">
        <v>3</v>
      </c>
      <c r="AI12" s="24">
        <f t="shared" si="14"/>
        <v>0.5599999999999999</v>
      </c>
      <c r="AJ12" s="40">
        <f t="shared" si="15"/>
        <v>1.4</v>
      </c>
      <c r="AK12" s="41">
        <f>MIN(X12,Z12,AB12,AD12,AF12)</f>
        <v>0</v>
      </c>
      <c r="AL12" s="41">
        <f t="shared" si="16"/>
        <v>2</v>
      </c>
      <c r="AM12" s="47">
        <f t="shared" si="17"/>
        <v>0.4</v>
      </c>
      <c r="AN12" s="36">
        <f t="shared" si="18"/>
        <v>32</v>
      </c>
      <c r="AO12" s="20">
        <f t="shared" si="19"/>
        <v>104.25</v>
      </c>
      <c r="AP12" s="16">
        <v>1</v>
      </c>
      <c r="AQ12">
        <f t="shared" si="20"/>
        <v>32</v>
      </c>
      <c r="AT12" s="1">
        <v>0.4</v>
      </c>
      <c r="AU12" s="1">
        <f>SUM(COUNTIF($X$10:$X$32,"=0,4")+COUNTIF($Z$10:$Z$32,"=0,4")+COUNTIF($AB$10:$AB$32,"=0,4")+COUNTIF($AD$10:$AD$32,"=0,4")+COUNTIF($AF$10:$AF$32,"=0,4"))</f>
        <v>0</v>
      </c>
      <c r="AV12" s="49">
        <f aca="true" t="shared" si="21" ref="AV12:AV20">SUM(AU12/SUM(COUNTIF($AP$10:$AP$110,"&gt;0")*5))</f>
        <v>0</v>
      </c>
    </row>
    <row r="13" spans="1:48" ht="15">
      <c r="A13" s="13">
        <v>3</v>
      </c>
      <c r="B13" s="9" t="str">
        <f>IF(VLOOKUP(A13,Регистрация!$C$4:$N$103,2,FALSE)=0," ",VLOOKUP(A13,Регистрация!$C$4:$N$103,2,FALSE))</f>
        <v> </v>
      </c>
      <c r="C13" s="9" t="str">
        <f>IF(VLOOKUP(A13,Регистрация!$C$4:$N$103,3,FALSE)=0," ",VLOOKUP(A13,Регистрация!$C$4:$N$103,3,FALSE))</f>
        <v>Рябов Александр</v>
      </c>
      <c r="D13" s="43">
        <f>IF(ISERROR(SUM(SUM(Регистрация!$N$1-DATE(Регистрация!I10,Регистрация!H10,Регистрация!G10))/365.25))=TRUE," ",SUM(SUM(Регистрация!$N$1-DATE(Регистрация!I10,Регистрация!H10,Регистрация!G10))/365.25))</f>
        <v>13.17180013689254</v>
      </c>
      <c r="E13" s="42">
        <f>IF(VLOOKUP(A13,Регистрация!$C$4:$N$103,7,FALSE)=0,"б/р",VLOOKUP(A13,Регистрация!$C$4:$N$103,7,FALSE))</f>
        <v>2008</v>
      </c>
      <c r="F13" s="9">
        <f>IF(VLOOKUP(A13,Регистрация!$C$4:$N$103,11,FALSE)=0," ",VLOOKUP(A13,Регистрация!$C$4:$N$103,11,FALSE))</f>
        <v>5</v>
      </c>
      <c r="G13" s="8" t="str">
        <f>IF(VLOOKUP(A13,Регистрация!$C$4:$N$103,8,FALSE)=0," ",VLOOKUP(A13,Регистрация!$C$4:$N$103,8,FALSE))</f>
        <v> </v>
      </c>
      <c r="H13" s="19">
        <v>8</v>
      </c>
      <c r="I13" s="18">
        <v>12</v>
      </c>
      <c r="J13" s="24">
        <f t="shared" si="0"/>
        <v>6</v>
      </c>
      <c r="K13" s="8">
        <v>17</v>
      </c>
      <c r="L13" s="24">
        <f t="shared" si="1"/>
        <v>8.5</v>
      </c>
      <c r="M13" s="8">
        <v>9</v>
      </c>
      <c r="N13" s="24">
        <f t="shared" si="2"/>
        <v>4.5</v>
      </c>
      <c r="O13" s="8">
        <v>14.5</v>
      </c>
      <c r="P13" s="24">
        <f t="shared" si="3"/>
        <v>7.25</v>
      </c>
      <c r="Q13" s="8">
        <v>9</v>
      </c>
      <c r="R13" s="22">
        <f t="shared" si="4"/>
        <v>4.5</v>
      </c>
      <c r="S13" s="40">
        <v>10</v>
      </c>
      <c r="T13" s="24">
        <f t="shared" si="5"/>
        <v>12.3</v>
      </c>
      <c r="U13" s="40">
        <f t="shared" si="6"/>
        <v>17</v>
      </c>
      <c r="V13" s="41">
        <f t="shared" si="7"/>
        <v>9</v>
      </c>
      <c r="W13" s="34">
        <f t="shared" si="8"/>
        <v>30.75</v>
      </c>
      <c r="X13" s="18">
        <v>1.4</v>
      </c>
      <c r="Y13" s="24">
        <f t="shared" si="9"/>
        <v>16</v>
      </c>
      <c r="Z13" s="8">
        <v>0</v>
      </c>
      <c r="AA13" s="24">
        <f t="shared" si="10"/>
        <v>0</v>
      </c>
      <c r="AB13" s="8">
        <v>1.4</v>
      </c>
      <c r="AC13" s="24">
        <f t="shared" si="11"/>
        <v>16</v>
      </c>
      <c r="AD13" s="8">
        <v>0</v>
      </c>
      <c r="AE13" s="24">
        <f t="shared" si="12"/>
        <v>0</v>
      </c>
      <c r="AF13" s="8">
        <v>0</v>
      </c>
      <c r="AG13" s="22">
        <f t="shared" si="13"/>
        <v>0</v>
      </c>
      <c r="AH13" s="40">
        <v>3</v>
      </c>
      <c r="AI13" s="24">
        <f t="shared" si="14"/>
        <v>0.5599999999999999</v>
      </c>
      <c r="AJ13" s="40">
        <f t="shared" si="15"/>
        <v>1.4</v>
      </c>
      <c r="AK13" s="41">
        <f>MIN(X13,Z13,AB13,AD13,AF13)</f>
        <v>0</v>
      </c>
      <c r="AL13" s="41">
        <f t="shared" si="16"/>
        <v>2</v>
      </c>
      <c r="AM13" s="47">
        <f t="shared" si="17"/>
        <v>0.4</v>
      </c>
      <c r="AN13" s="36">
        <f t="shared" si="18"/>
        <v>32</v>
      </c>
      <c r="AO13" s="20">
        <f t="shared" si="19"/>
        <v>62.75</v>
      </c>
      <c r="AP13" s="16">
        <v>7</v>
      </c>
      <c r="AQ13">
        <f t="shared" si="20"/>
        <v>32</v>
      </c>
      <c r="AR13">
        <v>3</v>
      </c>
      <c r="AT13" s="1">
        <v>0.6</v>
      </c>
      <c r="AU13" s="1">
        <f>SUM(COUNTIF($X$10:$X$32,"=0,6")+COUNTIF($Z$10:$Z$32,"=0,6")+COUNTIF($AB$10:$AB$32,"=0,6")+COUNTIF($AD$10:$AD$32,"=0,6")+COUNTIF($AF$10:$AF$32,"=0,6"))</f>
        <v>1</v>
      </c>
      <c r="AV13" s="49">
        <f t="shared" si="21"/>
        <v>0.008695652173913044</v>
      </c>
    </row>
    <row r="14" spans="1:48" ht="15">
      <c r="A14" s="13">
        <v>14</v>
      </c>
      <c r="B14" s="9" t="str">
        <f>IF(VLOOKUP(A14,Регистрация!$C$4:$N$103,2,FALSE)=0," ",VLOOKUP(A14,Регистрация!$C$4:$N$103,2,FALSE))</f>
        <v> </v>
      </c>
      <c r="C14" s="9" t="str">
        <f>IF(VLOOKUP(A14,Регистрация!$C$4:$N$103,3,FALSE)=0," ",VLOOKUP(A14,Регистрация!$C$4:$N$103,3,FALSE))</f>
        <v>Костерин Арсений</v>
      </c>
      <c r="D14" s="43">
        <f>IF(ISERROR(SUM(SUM(Регистрация!$N$1-DATE(Регистрация!I13,Регистрация!H13,Регистрация!G13))/365.25))=TRUE," ",SUM(SUM(Регистрация!$N$1-DATE(Регистрация!I13,Регистрация!H13,Регистрация!G13))/365.25))</f>
        <v>8.380561259411362</v>
      </c>
      <c r="E14" s="42">
        <f>IF(VLOOKUP(A14,Регистрация!$C$4:$N$103,7,FALSE)=0,"б/р",VLOOKUP(A14,Регистрация!$C$4:$N$103,7,FALSE))</f>
        <v>2008</v>
      </c>
      <c r="F14" s="9">
        <f>IF(VLOOKUP(A14,Регистрация!$C$4:$N$103,11,FALSE)=0," ",VLOOKUP(A14,Регистрация!$C$4:$N$103,11,FALSE))</f>
        <v>5</v>
      </c>
      <c r="G14" s="8" t="str">
        <f>IF(VLOOKUP(A14,Регистрация!$C$4:$N$103,8,FALSE)=0," ",VLOOKUP(A14,Регистрация!$C$4:$N$103,8,FALSE))</f>
        <v> </v>
      </c>
      <c r="H14" s="19">
        <v>21</v>
      </c>
      <c r="I14" s="18">
        <v>12.5</v>
      </c>
      <c r="J14" s="24">
        <f t="shared" si="0"/>
        <v>6.25</v>
      </c>
      <c r="K14" s="8">
        <v>0</v>
      </c>
      <c r="L14" s="24">
        <f t="shared" si="1"/>
        <v>0</v>
      </c>
      <c r="M14" s="8">
        <v>7.5</v>
      </c>
      <c r="N14" s="24">
        <f t="shared" si="2"/>
        <v>3.75</v>
      </c>
      <c r="O14" s="8">
        <v>15</v>
      </c>
      <c r="P14" s="24">
        <f t="shared" si="3"/>
        <v>7.5</v>
      </c>
      <c r="Q14" s="8">
        <v>19</v>
      </c>
      <c r="R14" s="22">
        <f t="shared" si="4"/>
        <v>9.5</v>
      </c>
      <c r="S14" s="40">
        <v>13</v>
      </c>
      <c r="T14" s="24">
        <f t="shared" si="5"/>
        <v>10.8</v>
      </c>
      <c r="U14" s="40">
        <f t="shared" si="6"/>
        <v>19</v>
      </c>
      <c r="V14" s="41">
        <f t="shared" si="7"/>
        <v>0</v>
      </c>
      <c r="W14" s="34">
        <f t="shared" si="8"/>
        <v>27</v>
      </c>
      <c r="X14" s="18">
        <v>0</v>
      </c>
      <c r="Y14" s="24">
        <f t="shared" si="9"/>
        <v>0</v>
      </c>
      <c r="Z14" s="8">
        <v>1.2</v>
      </c>
      <c r="AA14" s="24">
        <f t="shared" si="10"/>
        <v>20</v>
      </c>
      <c r="AB14" s="8">
        <v>0</v>
      </c>
      <c r="AC14" s="24">
        <f t="shared" si="11"/>
        <v>0</v>
      </c>
      <c r="AD14" s="8">
        <v>0</v>
      </c>
      <c r="AE14" s="24">
        <f t="shared" si="12"/>
        <v>0</v>
      </c>
      <c r="AF14" s="8">
        <v>0</v>
      </c>
      <c r="AG14" s="22">
        <f t="shared" si="13"/>
        <v>0</v>
      </c>
      <c r="AH14" s="40">
        <v>5</v>
      </c>
      <c r="AI14" s="24">
        <f t="shared" si="14"/>
        <v>0.24</v>
      </c>
      <c r="AJ14" s="40">
        <f t="shared" si="15"/>
        <v>1.2</v>
      </c>
      <c r="AK14" s="41">
        <f>MIN(X14,Z14,AB14,AD14,AF14)</f>
        <v>0</v>
      </c>
      <c r="AL14" s="41">
        <f t="shared" si="16"/>
        <v>1</v>
      </c>
      <c r="AM14" s="47">
        <f t="shared" si="17"/>
        <v>0.2</v>
      </c>
      <c r="AN14" s="36">
        <f t="shared" si="18"/>
        <v>20</v>
      </c>
      <c r="AO14" s="20">
        <f t="shared" si="19"/>
        <v>47</v>
      </c>
      <c r="AP14" s="16">
        <v>10</v>
      </c>
      <c r="AQ14">
        <f t="shared" si="20"/>
        <v>20</v>
      </c>
      <c r="AT14" s="1">
        <v>0.8</v>
      </c>
      <c r="AU14" s="1">
        <f>SUM(COUNTIF($X$10:$X$32,"=0,8")+COUNTIF($Z$10:$Z$32,"=0,8")+COUNTIF($AB$10:$AB$32,"=0,8")+COUNTIF($AD$10:$AD$32,"=0,8")+COUNTIF($AF$10:$AF$32,"=0,8"))</f>
        <v>1</v>
      </c>
      <c r="AV14" s="49">
        <f t="shared" si="21"/>
        <v>0.008695652173913044</v>
      </c>
    </row>
    <row r="15" spans="1:48" ht="15">
      <c r="A15" s="13">
        <v>21</v>
      </c>
      <c r="B15" s="9" t="str">
        <f>IF(VLOOKUP(A15,Регистрация!$C$4:$N$103,2,FALSE)=0," ",VLOOKUP(A15,Регистрация!$C$4:$N$103,2,FALSE))</f>
        <v> </v>
      </c>
      <c r="C15" s="9" t="str">
        <f>IF(VLOOKUP(A15,Регистрация!$C$4:$N$103,3,FALSE)=0," ",VLOOKUP(A15,Регистрация!$C$4:$N$103,3,FALSE))</f>
        <v>Рослов Николай</v>
      </c>
      <c r="D15" s="43">
        <f>IF(ISERROR(SUM(SUM(Регистрация!$N$1-DATE(Регистрация!I6,Регистрация!H6,Регистрация!G6))/365.25))=TRUE," ",SUM(SUM(Регистрация!$N$1-DATE(Регистрация!I6,Регистрация!H6,Регистрация!G6))/365.25))</f>
        <v>9.689253935660506</v>
      </c>
      <c r="E15" s="42">
        <f>IF(VLOOKUP(A15,Регистрация!$C$4:$N$103,7,FALSE)=0,"б/р",VLOOKUP(A15,Регистрация!$C$4:$N$103,7,FALSE))</f>
        <v>2006</v>
      </c>
      <c r="F15" s="9">
        <f>IF(VLOOKUP(A15,Регистрация!$C$4:$N$103,11,FALSE)=0," ",VLOOKUP(A15,Регистрация!$C$4:$N$103,11,FALSE))</f>
        <v>6</v>
      </c>
      <c r="G15" s="8" t="str">
        <f>IF(VLOOKUP(A15,Регистрация!$C$4:$N$103,8,FALSE)=0," ",VLOOKUP(A15,Регистрация!$C$4:$N$103,8,FALSE))</f>
        <v> </v>
      </c>
      <c r="H15" s="19">
        <v>7</v>
      </c>
      <c r="I15" s="18">
        <v>22.5</v>
      </c>
      <c r="J15" s="24">
        <f t="shared" si="0"/>
        <v>11.25</v>
      </c>
      <c r="K15" s="8">
        <v>24</v>
      </c>
      <c r="L15" s="24">
        <f t="shared" si="1"/>
        <v>12</v>
      </c>
      <c r="M15" s="8">
        <v>24</v>
      </c>
      <c r="N15" s="24">
        <f t="shared" si="2"/>
        <v>12</v>
      </c>
      <c r="O15" s="8">
        <v>24</v>
      </c>
      <c r="P15" s="24">
        <f t="shared" si="3"/>
        <v>12</v>
      </c>
      <c r="Q15" s="8">
        <v>26.5</v>
      </c>
      <c r="R15" s="22">
        <f t="shared" si="4"/>
        <v>13.25</v>
      </c>
      <c r="S15" s="40">
        <v>3</v>
      </c>
      <c r="T15" s="24">
        <f t="shared" si="5"/>
        <v>24.2</v>
      </c>
      <c r="U15" s="40">
        <f t="shared" si="6"/>
        <v>26.5</v>
      </c>
      <c r="V15" s="41">
        <f t="shared" si="7"/>
        <v>22.5</v>
      </c>
      <c r="W15" s="34">
        <f t="shared" si="8"/>
        <v>60.5</v>
      </c>
      <c r="X15" s="18">
        <v>1.8</v>
      </c>
      <c r="Y15" s="24">
        <f t="shared" si="9"/>
        <v>8</v>
      </c>
      <c r="Z15" s="8">
        <v>0</v>
      </c>
      <c r="AA15" s="24">
        <f t="shared" si="10"/>
        <v>0</v>
      </c>
      <c r="AB15" s="8">
        <v>0</v>
      </c>
      <c r="AC15" s="24">
        <f t="shared" si="11"/>
        <v>0</v>
      </c>
      <c r="AD15" s="8">
        <v>0</v>
      </c>
      <c r="AE15" s="24">
        <f t="shared" si="12"/>
        <v>0</v>
      </c>
      <c r="AF15" s="8">
        <v>1.6</v>
      </c>
      <c r="AG15" s="22">
        <f t="shared" si="13"/>
        <v>11.999999999999996</v>
      </c>
      <c r="AH15" s="40">
        <v>5</v>
      </c>
      <c r="AI15" s="24">
        <f t="shared" si="14"/>
        <v>0.68</v>
      </c>
      <c r="AJ15" s="40">
        <f t="shared" si="15"/>
        <v>1.8</v>
      </c>
      <c r="AK15" s="41">
        <v>1.6</v>
      </c>
      <c r="AL15" s="41">
        <f t="shared" si="16"/>
        <v>2</v>
      </c>
      <c r="AM15" s="47">
        <f t="shared" si="17"/>
        <v>0.4</v>
      </c>
      <c r="AN15" s="36">
        <f t="shared" si="18"/>
        <v>19.999999999999996</v>
      </c>
      <c r="AO15" s="20">
        <f t="shared" si="19"/>
        <v>80.5</v>
      </c>
      <c r="AP15" s="16">
        <v>3</v>
      </c>
      <c r="AQ15">
        <f t="shared" si="20"/>
        <v>19.999999999999996</v>
      </c>
      <c r="AT15" s="1">
        <v>1</v>
      </c>
      <c r="AU15" s="1">
        <f>SUM(COUNTIF($X$10:$X$32,"=1,0")+COUNTIF($Z$10:$Z$32,"=1,0")+COUNTIF($AB$10:$AB$32,"=1,0")+COUNTIF($AD$10:$AD$32,"=1,0")+COUNTIF($AF$10:$AF$32,"=1,0"))</f>
        <v>2</v>
      </c>
      <c r="AV15" s="49">
        <f t="shared" si="21"/>
        <v>0.017391304347826087</v>
      </c>
    </row>
    <row r="16" spans="1:48" ht="15">
      <c r="A16" s="13">
        <v>16</v>
      </c>
      <c r="B16" s="9" t="str">
        <f>IF(VLOOKUP(A16,Регистрация!$C$4:$N$103,2,FALSE)=0," ",VLOOKUP(A16,Регистрация!$C$4:$N$103,2,FALSE))</f>
        <v> </v>
      </c>
      <c r="C16" s="9" t="str">
        <f>IF(VLOOKUP(A16,Регистрация!$C$4:$N$103,3,FALSE)=0," ",VLOOKUP(A16,Регистрация!$C$4:$N$103,3,FALSE))</f>
        <v>Иванова Софья</v>
      </c>
      <c r="D16" s="43">
        <f>IF(ISERROR(SUM(SUM(Регистрация!$N$1-DATE(Регистрация!I9,Регистрация!H9,Регистрация!G9))/365.25))=TRUE," ",SUM(SUM(Регистрация!$N$1-DATE(Регистрация!I9,Регистрация!H9,Регистрация!G9))/365.25))</f>
        <v>11.329226557152635</v>
      </c>
      <c r="E16" s="42">
        <f>IF(VLOOKUP(A16,Регистрация!$C$4:$N$103,7,FALSE)=0,"б/р",VLOOKUP(A16,Регистрация!$C$4:$N$103,7,FALSE))</f>
        <v>2007</v>
      </c>
      <c r="F16" s="9">
        <f>IF(VLOOKUP(A16,Регистрация!$C$4:$N$103,11,FALSE)=0," ",VLOOKUP(A16,Регистрация!$C$4:$N$103,11,FALSE))</f>
        <v>6</v>
      </c>
      <c r="G16" s="8" t="str">
        <f>IF(VLOOKUP(A16,Регистрация!$C$4:$N$103,8,FALSE)=0," ",VLOOKUP(A16,Регистрация!$C$4:$N$103,8,FALSE))</f>
        <v> </v>
      </c>
      <c r="H16" s="19">
        <v>23</v>
      </c>
      <c r="I16" s="18">
        <v>21</v>
      </c>
      <c r="J16" s="24">
        <f t="shared" si="0"/>
        <v>10.5</v>
      </c>
      <c r="K16" s="8">
        <v>20</v>
      </c>
      <c r="L16" s="24">
        <f t="shared" si="1"/>
        <v>10</v>
      </c>
      <c r="M16" s="8">
        <v>17.5</v>
      </c>
      <c r="N16" s="24">
        <f t="shared" si="2"/>
        <v>8.75</v>
      </c>
      <c r="O16" s="8">
        <v>20.5</v>
      </c>
      <c r="P16" s="24">
        <f t="shared" si="3"/>
        <v>10.25</v>
      </c>
      <c r="Q16" s="8">
        <v>21</v>
      </c>
      <c r="R16" s="22">
        <f t="shared" si="4"/>
        <v>10.5</v>
      </c>
      <c r="S16" s="40">
        <v>6</v>
      </c>
      <c r="T16" s="24">
        <f t="shared" si="5"/>
        <v>20</v>
      </c>
      <c r="U16" s="40">
        <f t="shared" si="6"/>
        <v>21</v>
      </c>
      <c r="V16" s="41">
        <f t="shared" si="7"/>
        <v>17.5</v>
      </c>
      <c r="W16" s="34">
        <f t="shared" si="8"/>
        <v>50</v>
      </c>
      <c r="X16" s="18">
        <v>0</v>
      </c>
      <c r="Y16" s="24">
        <f t="shared" si="9"/>
        <v>0</v>
      </c>
      <c r="Z16" s="8">
        <v>0</v>
      </c>
      <c r="AA16" s="24">
        <f t="shared" si="10"/>
        <v>0</v>
      </c>
      <c r="AB16" s="8">
        <v>1.4</v>
      </c>
      <c r="AC16" s="24">
        <f t="shared" si="11"/>
        <v>16</v>
      </c>
      <c r="AD16" s="8">
        <v>0</v>
      </c>
      <c r="AE16" s="24">
        <f t="shared" si="12"/>
        <v>0</v>
      </c>
      <c r="AF16" s="8">
        <v>0</v>
      </c>
      <c r="AG16" s="22">
        <f t="shared" si="13"/>
        <v>0</v>
      </c>
      <c r="AH16" s="40">
        <v>7</v>
      </c>
      <c r="AI16" s="24">
        <f t="shared" si="14"/>
        <v>0.27999999999999997</v>
      </c>
      <c r="AJ16" s="40">
        <f t="shared" si="15"/>
        <v>1.4</v>
      </c>
      <c r="AK16" s="41">
        <f aca="true" t="shared" si="22" ref="AK16:AK32">MIN(X16,Z16,AB16,AD16,AF16)</f>
        <v>0</v>
      </c>
      <c r="AL16" s="41">
        <f t="shared" si="16"/>
        <v>1</v>
      </c>
      <c r="AM16" s="47">
        <f t="shared" si="17"/>
        <v>0.2</v>
      </c>
      <c r="AN16" s="36">
        <f t="shared" si="18"/>
        <v>16</v>
      </c>
      <c r="AO16" s="20">
        <f t="shared" si="19"/>
        <v>66</v>
      </c>
      <c r="AP16" s="16">
        <v>6</v>
      </c>
      <c r="AQ16">
        <f t="shared" si="20"/>
        <v>16</v>
      </c>
      <c r="AT16" s="1">
        <v>1.2</v>
      </c>
      <c r="AU16" s="1">
        <f>SUM(COUNTIF($X$10:$X$32,"=1,2")+COUNTIF($Z$10:$Z$32,"=1,2")+COUNTIF($AB$10:$AB$32,"=1,2")+COUNTIF($AD$10:$AD$32,"=1,2")+COUNTIF($AF$10:$AF$32,"=1,2"))</f>
        <v>1</v>
      </c>
      <c r="AV16" s="49">
        <f t="shared" si="21"/>
        <v>0.008695652173913044</v>
      </c>
    </row>
    <row r="17" spans="1:48" ht="15">
      <c r="A17" s="13">
        <v>2</v>
      </c>
      <c r="B17" s="9" t="str">
        <f>IF(VLOOKUP(A17,Регистрация!$C$4:$N$103,2,FALSE)=0," ",VLOOKUP(A17,Регистрация!$C$4:$N$103,2,FALSE))</f>
        <v> </v>
      </c>
      <c r="C17" s="9" t="str">
        <f>IF(VLOOKUP(A17,Регистрация!$C$4:$N$103,3,FALSE)=0," ",VLOOKUP(A17,Регистрация!$C$4:$N$103,3,FALSE))</f>
        <v>Рябиков Михаил</v>
      </c>
      <c r="D17" s="43">
        <f>IF(ISERROR(SUM(SUM(Регистрация!$N$1-DATE(Регистрация!I7,Регистрация!H7,Регистрация!G7))/365.25))=TRUE," ",SUM(SUM(Регистрация!$N$1-DATE(Регистрация!I7,Регистрация!H7,Регистрация!G7))/365.25))</f>
        <v>16.659822039698838</v>
      </c>
      <c r="E17" s="42">
        <f>IF(VLOOKUP(A17,Регистрация!$C$4:$N$103,7,FALSE)=0,"б/р",VLOOKUP(A17,Регистрация!$C$4:$N$103,7,FALSE))</f>
        <v>2007</v>
      </c>
      <c r="F17" s="9">
        <f>IF(VLOOKUP(A17,Регистрация!$C$4:$N$103,11,FALSE)=0," ",VLOOKUP(A17,Регистрация!$C$4:$N$103,11,FALSE))</f>
        <v>6</v>
      </c>
      <c r="G17" s="8" t="str">
        <f>IF(VLOOKUP(A17,Регистрация!$C$4:$N$103,8,FALSE)=0," ",VLOOKUP(A17,Регистрация!$C$4:$N$103,8,FALSE))</f>
        <v> </v>
      </c>
      <c r="H17" s="19">
        <v>22</v>
      </c>
      <c r="I17" s="18">
        <v>29</v>
      </c>
      <c r="J17" s="24">
        <f t="shared" si="0"/>
        <v>14.5</v>
      </c>
      <c r="K17" s="8">
        <v>29</v>
      </c>
      <c r="L17" s="24">
        <f t="shared" si="1"/>
        <v>14.5</v>
      </c>
      <c r="M17" s="8">
        <v>31</v>
      </c>
      <c r="N17" s="24">
        <f t="shared" si="2"/>
        <v>15.5</v>
      </c>
      <c r="O17" s="8">
        <v>24</v>
      </c>
      <c r="P17" s="24">
        <f t="shared" si="3"/>
        <v>12</v>
      </c>
      <c r="Q17" s="8">
        <v>29.5</v>
      </c>
      <c r="R17" s="22">
        <f t="shared" si="4"/>
        <v>14.75</v>
      </c>
      <c r="S17" s="40">
        <v>2</v>
      </c>
      <c r="T17" s="24">
        <f t="shared" si="5"/>
        <v>28.5</v>
      </c>
      <c r="U17" s="40">
        <f t="shared" si="6"/>
        <v>31</v>
      </c>
      <c r="V17" s="41">
        <f t="shared" si="7"/>
        <v>24</v>
      </c>
      <c r="W17" s="34">
        <f t="shared" si="8"/>
        <v>71.25</v>
      </c>
      <c r="X17" s="18">
        <v>2</v>
      </c>
      <c r="Y17" s="24">
        <f t="shared" si="9"/>
        <v>4</v>
      </c>
      <c r="Z17" s="8">
        <v>0</v>
      </c>
      <c r="AA17" s="24">
        <f t="shared" si="10"/>
        <v>0</v>
      </c>
      <c r="AB17" s="8">
        <v>0</v>
      </c>
      <c r="AC17" s="24">
        <f t="shared" si="11"/>
        <v>0</v>
      </c>
      <c r="AD17" s="8">
        <v>0</v>
      </c>
      <c r="AE17" s="24">
        <f t="shared" si="12"/>
        <v>0</v>
      </c>
      <c r="AF17" s="8">
        <v>0</v>
      </c>
      <c r="AG17" s="22">
        <f t="shared" si="13"/>
        <v>0</v>
      </c>
      <c r="AH17" s="40">
        <v>8</v>
      </c>
      <c r="AI17" s="24">
        <f t="shared" si="14"/>
        <v>0.4</v>
      </c>
      <c r="AJ17" s="40">
        <f t="shared" si="15"/>
        <v>2</v>
      </c>
      <c r="AK17" s="41">
        <f t="shared" si="22"/>
        <v>0</v>
      </c>
      <c r="AL17" s="41">
        <f t="shared" si="16"/>
        <v>1</v>
      </c>
      <c r="AM17" s="47">
        <f t="shared" si="17"/>
        <v>0.2</v>
      </c>
      <c r="AN17" s="36">
        <f t="shared" si="18"/>
        <v>4</v>
      </c>
      <c r="AO17" s="20">
        <f t="shared" si="19"/>
        <v>75.25</v>
      </c>
      <c r="AP17" s="16">
        <v>4</v>
      </c>
      <c r="AQ17">
        <f t="shared" si="20"/>
        <v>4</v>
      </c>
      <c r="AT17" s="1">
        <v>1.4</v>
      </c>
      <c r="AU17" s="1">
        <f>SUM(COUNTIF($X$10:$X$32,"=1,4")+COUNTIF($Z$10:$Z$32,"=1,4")+COUNTIF($AB$10:$AB$32,"=1,4")+COUNTIF($AD$10:$AD$32,"=1,4")+COUNTIF($AF$10:$AF$32,"=1,4"))</f>
        <v>5</v>
      </c>
      <c r="AV17" s="49">
        <f t="shared" si="21"/>
        <v>0.043478260869565216</v>
      </c>
    </row>
    <row r="18" spans="1:48" ht="15">
      <c r="A18" s="13">
        <v>17</v>
      </c>
      <c r="B18" s="9" t="str">
        <f>IF(VLOOKUP(A18,Регистрация!$C$4:$N$103,2,FALSE)=0," ",VLOOKUP(A18,Регистрация!$C$4:$N$103,2,FALSE))</f>
        <v> </v>
      </c>
      <c r="C18" s="9" t="str">
        <f>IF(VLOOKUP(A18,Регистрация!$C$4:$N$103,3,FALSE)=0," ",VLOOKUP(A18,Регистрация!$C$4:$N$103,3,FALSE))</f>
        <v>Никитин Артём</v>
      </c>
      <c r="D18" s="43">
        <f>IF(ISERROR(SUM(SUM(Регистрация!$N$1-DATE(Регистрация!I15,Регистрация!H15,Регистрация!G15))/365.25))=TRUE," ",SUM(SUM(Регистрация!$N$1-DATE(Регистрация!I15,Регистрация!H15,Регистрация!G15))/365.25))</f>
        <v>12.65160848733744</v>
      </c>
      <c r="E18" s="42">
        <f>IF(VLOOKUP(A18,Регистрация!$C$4:$N$103,7,FALSE)=0,"б/р",VLOOKUP(A18,Регистрация!$C$4:$N$103,7,FALSE))</f>
        <v>2007</v>
      </c>
      <c r="F18" s="9">
        <f>IF(VLOOKUP(A18,Регистрация!$C$4:$N$103,11,FALSE)=0," ",VLOOKUP(A18,Регистрация!$C$4:$N$103,11,FALSE))</f>
        <v>6</v>
      </c>
      <c r="G18" s="8" t="str">
        <f>IF(VLOOKUP(A18,Регистрация!$C$4:$N$103,8,FALSE)=0," ",VLOOKUP(A18,Регистрация!$C$4:$N$103,8,FALSE))</f>
        <v> </v>
      </c>
      <c r="H18" s="19">
        <v>10</v>
      </c>
      <c r="I18" s="18">
        <v>19.5</v>
      </c>
      <c r="J18" s="24">
        <f t="shared" si="0"/>
        <v>9.75</v>
      </c>
      <c r="K18" s="8">
        <v>11</v>
      </c>
      <c r="L18" s="24">
        <f t="shared" si="1"/>
        <v>5.5</v>
      </c>
      <c r="M18" s="8">
        <v>15</v>
      </c>
      <c r="N18" s="24">
        <f t="shared" si="2"/>
        <v>7.5</v>
      </c>
      <c r="O18" s="8">
        <v>3.5</v>
      </c>
      <c r="P18" s="24">
        <f t="shared" si="3"/>
        <v>1.75</v>
      </c>
      <c r="Q18" s="8">
        <v>17.5</v>
      </c>
      <c r="R18" s="22">
        <f t="shared" si="4"/>
        <v>8.75</v>
      </c>
      <c r="S18" s="40">
        <v>9</v>
      </c>
      <c r="T18" s="24">
        <f t="shared" si="5"/>
        <v>13.3</v>
      </c>
      <c r="U18" s="40">
        <f t="shared" si="6"/>
        <v>19.5</v>
      </c>
      <c r="V18" s="41">
        <f t="shared" si="7"/>
        <v>3.5</v>
      </c>
      <c r="W18" s="34">
        <f t="shared" si="8"/>
        <v>33.25</v>
      </c>
      <c r="X18" s="18">
        <v>0</v>
      </c>
      <c r="Y18" s="24">
        <f t="shared" si="9"/>
        <v>0</v>
      </c>
      <c r="Z18" s="8">
        <v>0</v>
      </c>
      <c r="AA18" s="24">
        <f t="shared" si="10"/>
        <v>0</v>
      </c>
      <c r="AB18" s="8">
        <v>0</v>
      </c>
      <c r="AC18" s="24">
        <f t="shared" si="11"/>
        <v>0</v>
      </c>
      <c r="AD18" s="8">
        <v>2</v>
      </c>
      <c r="AE18" s="24">
        <f t="shared" si="12"/>
        <v>4</v>
      </c>
      <c r="AF18" s="8">
        <v>0</v>
      </c>
      <c r="AG18" s="22">
        <f t="shared" si="13"/>
        <v>0</v>
      </c>
      <c r="AH18" s="40">
        <v>8</v>
      </c>
      <c r="AI18" s="24">
        <f t="shared" si="14"/>
        <v>0.4</v>
      </c>
      <c r="AJ18" s="40">
        <f t="shared" si="15"/>
        <v>2</v>
      </c>
      <c r="AK18" s="41">
        <f t="shared" si="22"/>
        <v>0</v>
      </c>
      <c r="AL18" s="41">
        <f t="shared" si="16"/>
        <v>1</v>
      </c>
      <c r="AM18" s="47">
        <f t="shared" si="17"/>
        <v>0.2</v>
      </c>
      <c r="AN18" s="36">
        <f t="shared" si="18"/>
        <v>4</v>
      </c>
      <c r="AO18" s="20">
        <f t="shared" si="19"/>
        <v>37.25</v>
      </c>
      <c r="AP18" s="16">
        <v>12</v>
      </c>
      <c r="AQ18">
        <f t="shared" si="20"/>
        <v>4</v>
      </c>
      <c r="AT18" s="1">
        <v>1.6</v>
      </c>
      <c r="AU18" s="1">
        <f>SUM(COUNTIF($X$10:$X$32,"=1,6")+COUNTIF($Z$10:$Z$32,"=1,6")+COUNTIF($AB$10:$AB$32,"=1,6")+COUNTIF($AD$10:$AD$32,"=1,6")+COUNTIF($AF$10:$AF$32,"=1,6"))</f>
        <v>1</v>
      </c>
      <c r="AV18" s="49">
        <f t="shared" si="21"/>
        <v>0.008695652173913044</v>
      </c>
    </row>
    <row r="19" spans="1:48" ht="15">
      <c r="A19" s="13">
        <v>22</v>
      </c>
      <c r="B19" s="9" t="e">
        <f>IF(VLOOKUP(A19,Регистрация!$C$4:$N$103,2,FALSE)=0," ",VLOOKUP(A19,Регистрация!$C$4:$N$103,2,FALSE))</f>
        <v>#N/A</v>
      </c>
      <c r="C19" s="9" t="e">
        <f>IF(VLOOKUP(A19,Регистрация!$C$4:$N$103,3,FALSE)=0," ",VLOOKUP(A19,Регистрация!$C$4:$N$103,3,FALSE))</f>
        <v>#N/A</v>
      </c>
      <c r="D19" s="43">
        <f>IF(ISERROR(SUM(SUM(Регистрация!$N$1-DATE(Регистрация!I11,Регистрация!H11,Регистрация!G11))/365.25))=TRUE," ",SUM(SUM(Регистрация!$N$1-DATE(Регистрация!I11,Регистрация!H11,Регистрация!G11))/365.25))</f>
        <v>12.616016427104723</v>
      </c>
      <c r="E19" s="42" t="e">
        <f>IF(VLOOKUP(A19,Регистрация!$C$4:$N$103,7,FALSE)=0,"б/р",VLOOKUP(A19,Регистрация!$C$4:$N$103,7,FALSE))</f>
        <v>#N/A</v>
      </c>
      <c r="F19" s="9" t="e">
        <f>IF(VLOOKUP(A19,Регистрация!$C$4:$N$103,11,FALSE)=0," ",VLOOKUP(A19,Регистрация!$C$4:$N$103,11,FALSE))</f>
        <v>#N/A</v>
      </c>
      <c r="G19" s="8" t="e">
        <f>IF(VLOOKUP(A19,Регистрация!$C$4:$N$103,8,FALSE)=0," ",VLOOKUP(A19,Регистрация!$C$4:$N$103,8,FALSE))</f>
        <v>#N/A</v>
      </c>
      <c r="H19" s="19">
        <v>18</v>
      </c>
      <c r="I19" s="18">
        <v>15</v>
      </c>
      <c r="J19" s="24">
        <f t="shared" si="0"/>
        <v>7.5</v>
      </c>
      <c r="K19" s="8">
        <v>22.5</v>
      </c>
      <c r="L19" s="24">
        <f t="shared" si="1"/>
        <v>11.25</v>
      </c>
      <c r="M19" s="8">
        <v>29</v>
      </c>
      <c r="N19" s="24">
        <f t="shared" si="2"/>
        <v>14.5</v>
      </c>
      <c r="O19" s="8">
        <v>29</v>
      </c>
      <c r="P19" s="24">
        <f t="shared" si="3"/>
        <v>14.5</v>
      </c>
      <c r="Q19" s="8">
        <v>19</v>
      </c>
      <c r="R19" s="22">
        <f t="shared" si="4"/>
        <v>9.5</v>
      </c>
      <c r="S19" s="40">
        <v>4</v>
      </c>
      <c r="T19" s="24">
        <f t="shared" si="5"/>
        <v>22.9</v>
      </c>
      <c r="U19" s="40">
        <f t="shared" si="6"/>
        <v>29</v>
      </c>
      <c r="V19" s="41">
        <f t="shared" si="7"/>
        <v>15</v>
      </c>
      <c r="W19" s="34">
        <f t="shared" si="8"/>
        <v>57.25</v>
      </c>
      <c r="X19" s="18">
        <v>0</v>
      </c>
      <c r="Y19" s="24">
        <f t="shared" si="9"/>
        <v>0</v>
      </c>
      <c r="Z19" s="8">
        <v>0</v>
      </c>
      <c r="AA19" s="24">
        <f t="shared" si="10"/>
        <v>0</v>
      </c>
      <c r="AB19" s="8">
        <v>0</v>
      </c>
      <c r="AC19" s="24">
        <f t="shared" si="11"/>
        <v>0</v>
      </c>
      <c r="AD19" s="8">
        <v>0</v>
      </c>
      <c r="AE19" s="24">
        <f t="shared" si="12"/>
        <v>0</v>
      </c>
      <c r="AF19" s="8">
        <v>0</v>
      </c>
      <c r="AG19" s="22">
        <f t="shared" si="13"/>
        <v>0</v>
      </c>
      <c r="AH19" s="34"/>
      <c r="AI19" s="24">
        <f t="shared" si="14"/>
        <v>0</v>
      </c>
      <c r="AJ19" s="40">
        <f t="shared" si="15"/>
        <v>0</v>
      </c>
      <c r="AK19" s="41">
        <f t="shared" si="22"/>
        <v>0</v>
      </c>
      <c r="AL19" s="41">
        <f t="shared" si="16"/>
        <v>0</v>
      </c>
      <c r="AM19" s="47">
        <f t="shared" si="17"/>
        <v>0</v>
      </c>
      <c r="AN19" s="36">
        <f t="shared" si="18"/>
        <v>0</v>
      </c>
      <c r="AO19" s="20">
        <f t="shared" si="19"/>
        <v>57.25</v>
      </c>
      <c r="AP19" s="16">
        <v>8</v>
      </c>
      <c r="AQ19">
        <f t="shared" si="20"/>
        <v>0</v>
      </c>
      <c r="AT19" s="1">
        <v>1.8</v>
      </c>
      <c r="AU19" s="1">
        <f>SUM(COUNTIF($X$10:$X$32,"=1,8")+COUNTIF($Z$10:$Z$32,"=1,8")+COUNTIF($AB$10:$AB$32,"=1,8")+COUNTIF($AD$10:$AD$32,"=1,8")+COUNTIF($AF$10:$AF$32,"=1,8"))</f>
        <v>1</v>
      </c>
      <c r="AV19" s="49">
        <f t="shared" si="21"/>
        <v>0.008695652173913044</v>
      </c>
    </row>
    <row r="20" spans="1:48" ht="15">
      <c r="A20" s="13">
        <v>11</v>
      </c>
      <c r="B20" s="9" t="str">
        <f>IF(VLOOKUP(A20,Регистрация!$C$4:$N$103,2,FALSE)=0," ",VLOOKUP(A20,Регистрация!$C$4:$N$103,2,FALSE))</f>
        <v> </v>
      </c>
      <c r="C20" s="9" t="str">
        <f>IF(VLOOKUP(A20,Регистрация!$C$4:$N$103,3,FALSE)=0," ",VLOOKUP(A20,Регистрация!$C$4:$N$103,3,FALSE))</f>
        <v>Ларин Владислав</v>
      </c>
      <c r="D20" s="43">
        <f>IF(ISERROR(SUM(SUM(Регистрация!$N$1-DATE(Регистрация!I12,Регистрация!H12,Регистрация!G12))/365.25))=TRUE," ",SUM(SUM(Регистрация!$N$1-DATE(Регистрация!I12,Регистрация!H12,Регистрация!G12))/365.25))</f>
        <v>9.281314168377824</v>
      </c>
      <c r="E20" s="42">
        <f>IF(VLOOKUP(A20,Регистрация!$C$4:$N$103,7,FALSE)=0,"б/р",VLOOKUP(A20,Регистрация!$C$4:$N$103,7,FALSE))</f>
        <v>2007</v>
      </c>
      <c r="F20" s="9">
        <f>IF(VLOOKUP(A20,Регистрация!$C$4:$N$103,11,FALSE)=0," ",VLOOKUP(A20,Регистрация!$C$4:$N$103,11,FALSE))</f>
        <v>6</v>
      </c>
      <c r="G20" s="8" t="str">
        <f>IF(VLOOKUP(A20,Регистрация!$C$4:$N$103,8,FALSE)=0," ",VLOOKUP(A20,Регистрация!$C$4:$N$103,8,FALSE))</f>
        <v> </v>
      </c>
      <c r="H20" s="19">
        <v>15</v>
      </c>
      <c r="I20" s="18">
        <v>20.5</v>
      </c>
      <c r="J20" s="24">
        <f t="shared" si="0"/>
        <v>10.25</v>
      </c>
      <c r="K20" s="8">
        <v>20</v>
      </c>
      <c r="L20" s="24">
        <f t="shared" si="1"/>
        <v>10</v>
      </c>
      <c r="M20" s="8">
        <v>18.5</v>
      </c>
      <c r="N20" s="24">
        <f t="shared" si="2"/>
        <v>9.25</v>
      </c>
      <c r="O20" s="8">
        <v>19.5</v>
      </c>
      <c r="P20" s="24">
        <f t="shared" si="3"/>
        <v>9.75</v>
      </c>
      <c r="Q20" s="8">
        <v>22</v>
      </c>
      <c r="R20" s="22">
        <f t="shared" si="4"/>
        <v>11</v>
      </c>
      <c r="S20" s="40">
        <v>5</v>
      </c>
      <c r="T20" s="24">
        <f t="shared" si="5"/>
        <v>20.1</v>
      </c>
      <c r="U20" s="40">
        <f t="shared" si="6"/>
        <v>22</v>
      </c>
      <c r="V20" s="41">
        <f t="shared" si="7"/>
        <v>18.5</v>
      </c>
      <c r="W20" s="34">
        <f t="shared" si="8"/>
        <v>50.25</v>
      </c>
      <c r="X20" s="18">
        <v>0</v>
      </c>
      <c r="Y20" s="24">
        <f t="shared" si="9"/>
        <v>0</v>
      </c>
      <c r="Z20" s="8">
        <v>0</v>
      </c>
      <c r="AA20" s="24">
        <f t="shared" si="10"/>
        <v>0</v>
      </c>
      <c r="AB20" s="8">
        <v>0</v>
      </c>
      <c r="AC20" s="24">
        <f t="shared" si="11"/>
        <v>0</v>
      </c>
      <c r="AD20" s="8">
        <v>0</v>
      </c>
      <c r="AE20" s="24">
        <f t="shared" si="12"/>
        <v>0</v>
      </c>
      <c r="AF20" s="8">
        <v>0</v>
      </c>
      <c r="AG20" s="22">
        <f t="shared" si="13"/>
        <v>0</v>
      </c>
      <c r="AH20" s="34"/>
      <c r="AI20" s="24">
        <f t="shared" si="14"/>
        <v>0</v>
      </c>
      <c r="AJ20" s="40">
        <f t="shared" si="15"/>
        <v>0</v>
      </c>
      <c r="AK20" s="41">
        <f t="shared" si="22"/>
        <v>0</v>
      </c>
      <c r="AL20" s="41">
        <f t="shared" si="16"/>
        <v>0</v>
      </c>
      <c r="AM20" s="47">
        <f t="shared" si="17"/>
        <v>0</v>
      </c>
      <c r="AN20" s="36">
        <f t="shared" si="18"/>
        <v>0</v>
      </c>
      <c r="AO20" s="20">
        <f t="shared" si="19"/>
        <v>50.25</v>
      </c>
      <c r="AP20" s="16">
        <v>9</v>
      </c>
      <c r="AQ20">
        <f t="shared" si="20"/>
        <v>0</v>
      </c>
      <c r="AT20" s="1">
        <v>2</v>
      </c>
      <c r="AU20" s="1">
        <f>SUM(COUNTIF($X$10:$X$32,"=2,0")+COUNTIF($Z$10:$Z$32,"=2,0")+COUNTIF($AB$10:$AB$32,"=2,0")+COUNTIF($AD$10:$AD$32,"=2,0")+COUNTIF($AF$10:$AF$32,"=2,0"))</f>
        <v>3</v>
      </c>
      <c r="AV20" s="49">
        <f t="shared" si="21"/>
        <v>0.02608695652173913</v>
      </c>
    </row>
    <row r="21" spans="1:48" ht="15">
      <c r="A21" s="13">
        <v>15</v>
      </c>
      <c r="B21" s="9" t="str">
        <f>IF(VLOOKUP(A21,Регистрация!$C$4:$N$103,2,FALSE)=0," ",VLOOKUP(A21,Регистрация!$C$4:$N$103,2,FALSE))</f>
        <v> </v>
      </c>
      <c r="C21" s="9" t="str">
        <f>IF(VLOOKUP(A21,Регистрация!$C$4:$N$103,3,FALSE)=0," ",VLOOKUP(A21,Регистрация!$C$4:$N$103,3,FALSE))</f>
        <v>Петунин Дмирий</v>
      </c>
      <c r="D21" s="43">
        <f>IF(ISERROR(SUM(SUM(Регистрация!$N$1-DATE(Регистрация!I14,Регистрация!H14,Регистрация!G14))/365.25))=TRUE," ",SUM(SUM(Регистрация!$N$1-DATE(Регистрация!I14,Регистрация!H14,Регистрация!G14))/365.25))</f>
        <v>15.570157426420261</v>
      </c>
      <c r="E21" s="42">
        <f>IF(VLOOKUP(A21,Регистрация!$C$4:$N$103,7,FALSE)=0,"б/р",VLOOKUP(A21,Регистрация!$C$4:$N$103,7,FALSE))</f>
        <v>2009</v>
      </c>
      <c r="F21" s="9">
        <f>IF(VLOOKUP(A21,Регистрация!$C$4:$N$103,11,FALSE)=0," ",VLOOKUP(A21,Регистрация!$C$4:$N$103,11,FALSE))</f>
        <v>5</v>
      </c>
      <c r="G21" s="8" t="str">
        <f>IF(VLOOKUP(A21,Регистрация!$C$4:$N$103,8,FALSE)=0," ",VLOOKUP(A21,Регистрация!$C$4:$N$103,8,FALSE))</f>
        <v> </v>
      </c>
      <c r="H21" s="19">
        <v>14</v>
      </c>
      <c r="I21" s="18">
        <v>20.5</v>
      </c>
      <c r="J21" s="24">
        <f t="shared" si="0"/>
        <v>10.25</v>
      </c>
      <c r="K21" s="8">
        <v>13.5</v>
      </c>
      <c r="L21" s="24">
        <f t="shared" si="1"/>
        <v>6.75</v>
      </c>
      <c r="M21" s="8">
        <v>20.5</v>
      </c>
      <c r="N21" s="24">
        <f t="shared" si="2"/>
        <v>10.25</v>
      </c>
      <c r="O21" s="8">
        <v>11</v>
      </c>
      <c r="P21" s="24">
        <f t="shared" si="3"/>
        <v>5.5</v>
      </c>
      <c r="Q21" s="8">
        <v>21</v>
      </c>
      <c r="R21" s="22">
        <f t="shared" si="4"/>
        <v>10.5</v>
      </c>
      <c r="S21" s="40">
        <v>7</v>
      </c>
      <c r="T21" s="24">
        <f t="shared" si="5"/>
        <v>17.3</v>
      </c>
      <c r="U21" s="40">
        <f t="shared" si="6"/>
        <v>21</v>
      </c>
      <c r="V21" s="41">
        <f t="shared" si="7"/>
        <v>11</v>
      </c>
      <c r="W21" s="34">
        <f t="shared" si="8"/>
        <v>43.25</v>
      </c>
      <c r="X21" s="18">
        <v>0</v>
      </c>
      <c r="Y21" s="24">
        <f t="shared" si="9"/>
        <v>0</v>
      </c>
      <c r="Z21" s="8">
        <v>0</v>
      </c>
      <c r="AA21" s="24">
        <f t="shared" si="10"/>
        <v>0</v>
      </c>
      <c r="AB21" s="8">
        <v>0</v>
      </c>
      <c r="AC21" s="24">
        <f t="shared" si="11"/>
        <v>0</v>
      </c>
      <c r="AD21" s="8">
        <v>0</v>
      </c>
      <c r="AE21" s="24">
        <f t="shared" si="12"/>
        <v>0</v>
      </c>
      <c r="AF21" s="8">
        <v>0</v>
      </c>
      <c r="AG21" s="22">
        <f t="shared" si="13"/>
        <v>0</v>
      </c>
      <c r="AH21" s="34"/>
      <c r="AI21" s="24">
        <f t="shared" si="14"/>
        <v>0</v>
      </c>
      <c r="AJ21" s="40">
        <f t="shared" si="15"/>
        <v>0</v>
      </c>
      <c r="AK21" s="41">
        <f t="shared" si="22"/>
        <v>0</v>
      </c>
      <c r="AL21" s="41">
        <f t="shared" si="16"/>
        <v>0</v>
      </c>
      <c r="AM21" s="47">
        <f t="shared" si="17"/>
        <v>0</v>
      </c>
      <c r="AN21" s="36">
        <f t="shared" si="18"/>
        <v>0</v>
      </c>
      <c r="AO21" s="20">
        <f t="shared" si="19"/>
        <v>43.25</v>
      </c>
      <c r="AP21" s="16">
        <v>11</v>
      </c>
      <c r="AQ21">
        <f t="shared" si="20"/>
        <v>0</v>
      </c>
      <c r="AT21" s="48" t="s">
        <v>67</v>
      </c>
      <c r="AU21" s="1">
        <f>SUM(AU11:AU20)</f>
        <v>15</v>
      </c>
      <c r="AV21" s="49">
        <f>SUM(AU21/SUM(COUNTIF($AP$10:$AP$110,"&gt;0")*5))</f>
        <v>0.13043478260869565</v>
      </c>
    </row>
    <row r="22" spans="1:43" ht="15">
      <c r="A22" s="13">
        <v>23</v>
      </c>
      <c r="B22" s="9" t="e">
        <f>IF(VLOOKUP(A22,Регистрация!$C$4:$N$103,2,FALSE)=0," ",VLOOKUP(A22,Регистрация!$C$4:$N$103,2,FALSE))</f>
        <v>#N/A</v>
      </c>
      <c r="C22" s="9" t="e">
        <f>IF(VLOOKUP(A22,Регистрация!$C$4:$N$103,3,FALSE)=0," ",VLOOKUP(A22,Регистрация!$C$4:$N$103,3,FALSE))</f>
        <v>#N/A</v>
      </c>
      <c r="D22" s="43">
        <f>IF(ISERROR(SUM(SUM(Регистрация!$N$1-DATE(Регистрация!I16,Регистрация!H16,Регистрация!G16))/365.25))=TRUE," ",SUM(SUM(Регистрация!$N$1-DATE(Регистрация!I16,Регистрация!H16,Регистрация!G16))/365.25))</f>
        <v>13.483915126625599</v>
      </c>
      <c r="E22" s="42" t="e">
        <f>IF(VLOOKUP(A22,Регистрация!$C$4:$N$103,7,FALSE)=0,"б/р",VLOOKUP(A22,Регистрация!$C$4:$N$103,7,FALSE))</f>
        <v>#N/A</v>
      </c>
      <c r="F22" s="9" t="e">
        <f>IF(VLOOKUP(A22,Регистрация!$C$4:$N$103,11,FALSE)=0," ",VLOOKUP(A22,Регистрация!$C$4:$N$103,11,FALSE))</f>
        <v>#N/A</v>
      </c>
      <c r="G22" s="8" t="e">
        <f>IF(VLOOKUP(A22,Регистрация!$C$4:$N$103,8,FALSE)=0," ",VLOOKUP(A22,Регистрация!$C$4:$N$103,8,FALSE))</f>
        <v>#N/A</v>
      </c>
      <c r="H22" s="19">
        <v>1</v>
      </c>
      <c r="I22" s="18">
        <v>17</v>
      </c>
      <c r="J22" s="24">
        <f t="shared" si="0"/>
        <v>8.5</v>
      </c>
      <c r="K22" s="8">
        <v>18</v>
      </c>
      <c r="L22" s="24">
        <f t="shared" si="1"/>
        <v>9</v>
      </c>
      <c r="M22" s="8">
        <v>11.5</v>
      </c>
      <c r="N22" s="24">
        <f t="shared" si="2"/>
        <v>5.75</v>
      </c>
      <c r="O22" s="8">
        <v>12.5</v>
      </c>
      <c r="P22" s="24">
        <f t="shared" si="3"/>
        <v>6.25</v>
      </c>
      <c r="Q22" s="8">
        <v>13.5</v>
      </c>
      <c r="R22" s="22">
        <f t="shared" si="4"/>
        <v>6.75</v>
      </c>
      <c r="S22" s="40">
        <v>8</v>
      </c>
      <c r="T22" s="24">
        <f t="shared" si="5"/>
        <v>14.5</v>
      </c>
      <c r="U22" s="40">
        <f t="shared" si="6"/>
        <v>18</v>
      </c>
      <c r="V22" s="41">
        <f t="shared" si="7"/>
        <v>11.5</v>
      </c>
      <c r="W22" s="34">
        <f t="shared" si="8"/>
        <v>36.25</v>
      </c>
      <c r="X22" s="18">
        <v>0</v>
      </c>
      <c r="Y22" s="24">
        <f t="shared" si="9"/>
        <v>0</v>
      </c>
      <c r="Z22" s="8">
        <v>0</v>
      </c>
      <c r="AA22" s="24">
        <f t="shared" si="10"/>
        <v>0</v>
      </c>
      <c r="AB22" s="8">
        <v>0</v>
      </c>
      <c r="AC22" s="24">
        <f t="shared" si="11"/>
        <v>0</v>
      </c>
      <c r="AD22" s="8">
        <v>0</v>
      </c>
      <c r="AE22" s="24">
        <f t="shared" si="12"/>
        <v>0</v>
      </c>
      <c r="AF22" s="8">
        <v>0</v>
      </c>
      <c r="AG22" s="22">
        <f t="shared" si="13"/>
        <v>0</v>
      </c>
      <c r="AH22" s="34"/>
      <c r="AI22" s="24">
        <f t="shared" si="14"/>
        <v>0</v>
      </c>
      <c r="AJ22" s="40">
        <f t="shared" si="15"/>
        <v>0</v>
      </c>
      <c r="AK22" s="41">
        <f t="shared" si="22"/>
        <v>0</v>
      </c>
      <c r="AL22" s="41">
        <f t="shared" si="16"/>
        <v>0</v>
      </c>
      <c r="AM22" s="47">
        <f t="shared" si="17"/>
        <v>0</v>
      </c>
      <c r="AN22" s="36">
        <f t="shared" si="18"/>
        <v>0</v>
      </c>
      <c r="AO22" s="20">
        <f t="shared" si="19"/>
        <v>36.25</v>
      </c>
      <c r="AP22" s="16">
        <v>13</v>
      </c>
      <c r="AQ22">
        <f t="shared" si="20"/>
        <v>0</v>
      </c>
    </row>
    <row r="23" spans="1:43" ht="15">
      <c r="A23" s="13">
        <v>12</v>
      </c>
      <c r="B23" s="9" t="str">
        <f>IF(VLOOKUP(A23,Регистрация!$C$4:$N$103,2,FALSE)=0," ",VLOOKUP(A23,Регистрация!$C$4:$N$103,2,FALSE))</f>
        <v> </v>
      </c>
      <c r="C23" s="9" t="str">
        <f>IF(VLOOKUP(A23,Регистрация!$C$4:$N$103,3,FALSE)=0," ",VLOOKUP(A23,Регистрация!$C$4:$N$103,3,FALSE))</f>
        <v>Дёгтев Андрей</v>
      </c>
      <c r="D23" s="43">
        <f>IF(ISERROR(SUM(SUM(Регистрация!$N$1-DATE(Регистрация!I17,Регистрация!H17,Регистрация!G17))/365.25))=TRUE," ",SUM(SUM(Регистрация!$N$1-DATE(Регистрация!I17,Регистрация!H17,Регистрация!G17))/365.25))</f>
        <v>11.321013004791238</v>
      </c>
      <c r="E23" s="42">
        <f>IF(VLOOKUP(A23,Регистрация!$C$4:$N$103,7,FALSE)=0,"б/р",VLOOKUP(A23,Регистрация!$C$4:$N$103,7,FALSE))</f>
        <v>2006</v>
      </c>
      <c r="F23" s="9">
        <f>IF(VLOOKUP(A23,Регистрация!$C$4:$N$103,11,FALSE)=0," ",VLOOKUP(A23,Регистрация!$C$4:$N$103,11,FALSE))</f>
        <v>7</v>
      </c>
      <c r="G23" s="8" t="str">
        <f>IF(VLOOKUP(A23,Регистрация!$C$4:$N$103,8,FALSE)=0," ",VLOOKUP(A23,Регистрация!$C$4:$N$103,8,FALSE))</f>
        <v> </v>
      </c>
      <c r="H23" s="19">
        <v>20</v>
      </c>
      <c r="I23" s="18">
        <v>4</v>
      </c>
      <c r="J23" s="24">
        <f t="shared" si="0"/>
        <v>2</v>
      </c>
      <c r="K23" s="8">
        <v>16.5</v>
      </c>
      <c r="L23" s="24">
        <f t="shared" si="1"/>
        <v>8.25</v>
      </c>
      <c r="M23" s="8">
        <v>15</v>
      </c>
      <c r="N23" s="24">
        <f t="shared" si="2"/>
        <v>7.5</v>
      </c>
      <c r="O23" s="8">
        <v>9</v>
      </c>
      <c r="P23" s="24">
        <f t="shared" si="3"/>
        <v>4.5</v>
      </c>
      <c r="Q23" s="8">
        <v>14</v>
      </c>
      <c r="R23" s="22">
        <f t="shared" si="4"/>
        <v>7</v>
      </c>
      <c r="S23" s="40">
        <v>11</v>
      </c>
      <c r="T23" s="24">
        <f t="shared" si="5"/>
        <v>11.7</v>
      </c>
      <c r="U23" s="40">
        <f t="shared" si="6"/>
        <v>16.5</v>
      </c>
      <c r="V23" s="41">
        <f t="shared" si="7"/>
        <v>4</v>
      </c>
      <c r="W23" s="34">
        <f t="shared" si="8"/>
        <v>29.25</v>
      </c>
      <c r="X23" s="18">
        <v>0</v>
      </c>
      <c r="Y23" s="24">
        <f t="shared" si="9"/>
        <v>0</v>
      </c>
      <c r="Z23" s="8">
        <v>0</v>
      </c>
      <c r="AA23" s="24">
        <f t="shared" si="10"/>
        <v>0</v>
      </c>
      <c r="AB23" s="8">
        <v>0</v>
      </c>
      <c r="AC23" s="24">
        <f t="shared" si="11"/>
        <v>0</v>
      </c>
      <c r="AD23" s="8">
        <v>0</v>
      </c>
      <c r="AE23" s="24">
        <f t="shared" si="12"/>
        <v>0</v>
      </c>
      <c r="AF23" s="8">
        <v>0</v>
      </c>
      <c r="AG23" s="22">
        <f t="shared" si="13"/>
        <v>0</v>
      </c>
      <c r="AH23" s="34"/>
      <c r="AI23" s="24">
        <f t="shared" si="14"/>
        <v>0</v>
      </c>
      <c r="AJ23" s="40">
        <f t="shared" si="15"/>
        <v>0</v>
      </c>
      <c r="AK23" s="41">
        <f t="shared" si="22"/>
        <v>0</v>
      </c>
      <c r="AL23" s="41">
        <f t="shared" si="16"/>
        <v>0</v>
      </c>
      <c r="AM23" s="47">
        <f t="shared" si="17"/>
        <v>0</v>
      </c>
      <c r="AN23" s="36">
        <f t="shared" si="18"/>
        <v>0</v>
      </c>
      <c r="AO23" s="20">
        <f t="shared" si="19"/>
        <v>29.25</v>
      </c>
      <c r="AP23" s="16">
        <v>14</v>
      </c>
      <c r="AQ23">
        <f t="shared" si="20"/>
        <v>0</v>
      </c>
    </row>
    <row r="24" spans="1:43" ht="15">
      <c r="A24" s="13">
        <v>19</v>
      </c>
      <c r="B24" s="9" t="str">
        <f>IF(VLOOKUP(A24,Регистрация!$C$4:$N$103,2,FALSE)=0," ",VLOOKUP(A24,Регистрация!$C$4:$N$103,2,FALSE))</f>
        <v> </v>
      </c>
      <c r="C24" s="9" t="str">
        <f>IF(VLOOKUP(A24,Регистрация!$C$4:$N$103,3,FALSE)=0," ",VLOOKUP(A24,Регистрация!$C$4:$N$103,3,FALSE))</f>
        <v>Шмелв Максим</v>
      </c>
      <c r="D24" s="43">
        <f>IF(ISERROR(SUM(SUM(Регистрация!$N$1-DATE(Регистрация!I18,Регистрация!H18,Регистрация!G18))/365.25))=TRUE," ",SUM(SUM(Регистрация!$N$1-DATE(Регистрация!I18,Регистрация!H18,Регистрация!G18))/365.25))</f>
        <v>8.83504449007529</v>
      </c>
      <c r="E24" s="42">
        <f>IF(VLOOKUP(A24,Регистрация!$C$4:$N$103,7,FALSE)=0,"б/р",VLOOKUP(A24,Регистрация!$C$4:$N$103,7,FALSE))</f>
        <v>2007</v>
      </c>
      <c r="F24" s="9">
        <f>IF(VLOOKUP(A24,Регистрация!$C$4:$N$103,11,FALSE)=0," ",VLOOKUP(A24,Регистрация!$C$4:$N$103,11,FALSE))</f>
        <v>5</v>
      </c>
      <c r="G24" s="8" t="str">
        <f>IF(VLOOKUP(A24,Регистрация!$C$4:$N$103,8,FALSE)=0," ",VLOOKUP(A24,Регистрация!$C$4:$N$103,8,FALSE))</f>
        <v> </v>
      </c>
      <c r="H24" s="19">
        <v>5</v>
      </c>
      <c r="I24" s="18">
        <v>16.5</v>
      </c>
      <c r="J24" s="24">
        <f t="shared" si="0"/>
        <v>8.25</v>
      </c>
      <c r="K24" s="8">
        <v>11.5</v>
      </c>
      <c r="L24" s="24">
        <f t="shared" si="1"/>
        <v>5.75</v>
      </c>
      <c r="M24" s="8">
        <v>6.5</v>
      </c>
      <c r="N24" s="24">
        <f t="shared" si="2"/>
        <v>3.25</v>
      </c>
      <c r="O24" s="8">
        <v>9</v>
      </c>
      <c r="P24" s="24">
        <f t="shared" si="3"/>
        <v>4.5</v>
      </c>
      <c r="Q24" s="8">
        <v>10.5</v>
      </c>
      <c r="R24" s="22">
        <f t="shared" si="4"/>
        <v>5.25</v>
      </c>
      <c r="S24" s="40">
        <v>14</v>
      </c>
      <c r="T24" s="24">
        <f t="shared" si="5"/>
        <v>10.8</v>
      </c>
      <c r="U24" s="40">
        <f t="shared" si="6"/>
        <v>16.5</v>
      </c>
      <c r="V24" s="41">
        <f t="shared" si="7"/>
        <v>6.5</v>
      </c>
      <c r="W24" s="34">
        <f t="shared" si="8"/>
        <v>27</v>
      </c>
      <c r="X24" s="18">
        <v>0</v>
      </c>
      <c r="Y24" s="24">
        <f t="shared" si="9"/>
        <v>0</v>
      </c>
      <c r="Z24" s="8">
        <v>0</v>
      </c>
      <c r="AA24" s="24">
        <f t="shared" si="10"/>
        <v>0</v>
      </c>
      <c r="AB24" s="8">
        <v>0</v>
      </c>
      <c r="AC24" s="24">
        <f t="shared" si="11"/>
        <v>0</v>
      </c>
      <c r="AD24" s="8">
        <v>0</v>
      </c>
      <c r="AE24" s="24">
        <f t="shared" si="12"/>
        <v>0</v>
      </c>
      <c r="AF24" s="8">
        <v>0</v>
      </c>
      <c r="AG24" s="22">
        <f t="shared" si="13"/>
        <v>0</v>
      </c>
      <c r="AH24" s="34"/>
      <c r="AI24" s="24">
        <f t="shared" si="14"/>
        <v>0</v>
      </c>
      <c r="AJ24" s="40">
        <f t="shared" si="15"/>
        <v>0</v>
      </c>
      <c r="AK24" s="41">
        <f t="shared" si="22"/>
        <v>0</v>
      </c>
      <c r="AL24" s="41">
        <f t="shared" si="16"/>
        <v>0</v>
      </c>
      <c r="AM24" s="47">
        <f t="shared" si="17"/>
        <v>0</v>
      </c>
      <c r="AN24" s="36">
        <f t="shared" si="18"/>
        <v>0</v>
      </c>
      <c r="AO24" s="20">
        <f t="shared" si="19"/>
        <v>27</v>
      </c>
      <c r="AP24" s="16">
        <v>15</v>
      </c>
      <c r="AQ24">
        <f t="shared" si="20"/>
        <v>0</v>
      </c>
    </row>
    <row r="25" spans="1:43" ht="15">
      <c r="A25" s="13">
        <v>8</v>
      </c>
      <c r="B25" s="9" t="str">
        <f>IF(VLOOKUP(A25,Регистрация!$C$4:$N$103,2,FALSE)=0," ",VLOOKUP(A25,Регистрация!$C$4:$N$103,2,FALSE))</f>
        <v> </v>
      </c>
      <c r="C25" s="9" t="str">
        <f>IF(VLOOKUP(A25,Регистрация!$C$4:$N$103,3,FALSE)=0," ",VLOOKUP(A25,Регистрация!$C$4:$N$103,3,FALSE))</f>
        <v>Никифоренко Илья</v>
      </c>
      <c r="D25" s="43">
        <f>IF(ISERROR(SUM(SUM(Регистрация!$N$1-DATE(Регистрация!I19,Регистрация!H19,Регистрация!G19))/365.25))=TRUE," ",SUM(SUM(Регистрация!$N$1-DATE(Регистрация!I19,Регистрация!H19,Регистрация!G19))/365.25))</f>
        <v>9.66735112936345</v>
      </c>
      <c r="E25" s="42">
        <f>IF(VLOOKUP(A25,Регистрация!$C$4:$N$103,7,FALSE)=0,"б/р",VLOOKUP(A25,Регистрация!$C$4:$N$103,7,FALSE))</f>
        <v>2008</v>
      </c>
      <c r="F25" s="9">
        <f>IF(VLOOKUP(A25,Регистрация!$C$4:$N$103,11,FALSE)=0," ",VLOOKUP(A25,Регистрация!$C$4:$N$103,11,FALSE))</f>
        <v>5</v>
      </c>
      <c r="G25" s="8" t="str">
        <f>IF(VLOOKUP(A25,Регистрация!$C$4:$N$103,8,FALSE)=0," ",VLOOKUP(A25,Регистрация!$C$4:$N$103,8,FALSE))</f>
        <v> </v>
      </c>
      <c r="H25" s="19">
        <v>6</v>
      </c>
      <c r="I25" s="18">
        <v>13.5</v>
      </c>
      <c r="J25" s="24">
        <f t="shared" si="0"/>
        <v>6.75</v>
      </c>
      <c r="K25" s="8">
        <v>11</v>
      </c>
      <c r="L25" s="24">
        <f t="shared" si="1"/>
        <v>5.5</v>
      </c>
      <c r="M25" s="8">
        <v>6.5</v>
      </c>
      <c r="N25" s="24">
        <f t="shared" si="2"/>
        <v>3.25</v>
      </c>
      <c r="O25" s="8">
        <v>10.5</v>
      </c>
      <c r="P25" s="24">
        <f t="shared" si="3"/>
        <v>5.25</v>
      </c>
      <c r="Q25" s="8">
        <v>10</v>
      </c>
      <c r="R25" s="22">
        <f t="shared" si="4"/>
        <v>5</v>
      </c>
      <c r="S25" s="40">
        <v>15</v>
      </c>
      <c r="T25" s="24">
        <f t="shared" si="5"/>
        <v>10.3</v>
      </c>
      <c r="U25" s="40">
        <f t="shared" si="6"/>
        <v>13.5</v>
      </c>
      <c r="V25" s="41">
        <f t="shared" si="7"/>
        <v>6.5</v>
      </c>
      <c r="W25" s="34">
        <f t="shared" si="8"/>
        <v>25.75</v>
      </c>
      <c r="X25" s="18">
        <v>0</v>
      </c>
      <c r="Y25" s="24">
        <f t="shared" si="9"/>
        <v>0</v>
      </c>
      <c r="Z25" s="8">
        <v>0</v>
      </c>
      <c r="AA25" s="24">
        <f t="shared" si="10"/>
        <v>0</v>
      </c>
      <c r="AB25" s="8">
        <v>0</v>
      </c>
      <c r="AC25" s="24">
        <f t="shared" si="11"/>
        <v>0</v>
      </c>
      <c r="AD25" s="8">
        <v>0</v>
      </c>
      <c r="AE25" s="24">
        <f t="shared" si="12"/>
        <v>0</v>
      </c>
      <c r="AF25" s="8">
        <v>0</v>
      </c>
      <c r="AG25" s="22">
        <f t="shared" si="13"/>
        <v>0</v>
      </c>
      <c r="AH25" s="34"/>
      <c r="AI25" s="24">
        <f t="shared" si="14"/>
        <v>0</v>
      </c>
      <c r="AJ25" s="40">
        <f t="shared" si="15"/>
        <v>0</v>
      </c>
      <c r="AK25" s="41">
        <f t="shared" si="22"/>
        <v>0</v>
      </c>
      <c r="AL25" s="41">
        <f t="shared" si="16"/>
        <v>0</v>
      </c>
      <c r="AM25" s="47">
        <f t="shared" si="17"/>
        <v>0</v>
      </c>
      <c r="AN25" s="36">
        <f t="shared" si="18"/>
        <v>0</v>
      </c>
      <c r="AO25" s="20">
        <f t="shared" si="19"/>
        <v>25.75</v>
      </c>
      <c r="AP25" s="16">
        <v>16</v>
      </c>
      <c r="AQ25">
        <f t="shared" si="20"/>
        <v>0</v>
      </c>
    </row>
    <row r="26" spans="1:43" ht="15">
      <c r="A26" s="13">
        <v>9</v>
      </c>
      <c r="B26" s="9" t="str">
        <f>IF(VLOOKUP(A26,Регистрация!$C$4:$N$103,2,FALSE)=0," ",VLOOKUP(A26,Регистрация!$C$4:$N$103,2,FALSE))</f>
        <v> </v>
      </c>
      <c r="C26" s="9" t="str">
        <f>IF(VLOOKUP(A26,Регистрация!$C$4:$N$103,3,FALSE)=0," ",VLOOKUP(A26,Регистрация!$C$4:$N$103,3,FALSE))</f>
        <v>Фадее Рома</v>
      </c>
      <c r="D26" s="43">
        <f>IF(ISERROR(SUM(SUM(Регистрация!$N$1-DATE(Регистрация!I20,Регистрация!H20,Регистрация!G20))/365.25))=TRUE," ",SUM(SUM(Регистрация!$N$1-DATE(Регистрация!I20,Регистрация!H20,Регистрация!G20))/365.25))</f>
        <v>11.375770020533881</v>
      </c>
      <c r="E26" s="42">
        <f>IF(VLOOKUP(A26,Регистрация!$C$4:$N$103,7,FALSE)=0,"б/р",VLOOKUP(A26,Регистрация!$C$4:$N$103,7,FALSE))</f>
        <v>2008</v>
      </c>
      <c r="F26" s="9">
        <f>IF(VLOOKUP(A26,Регистрация!$C$4:$N$103,11,FALSE)=0," ",VLOOKUP(A26,Регистрация!$C$4:$N$103,11,FALSE))</f>
        <v>5</v>
      </c>
      <c r="G26" s="8" t="str">
        <f>IF(VLOOKUP(A26,Регистрация!$C$4:$N$103,8,FALSE)=0," ",VLOOKUP(A26,Регистрация!$C$4:$N$103,8,FALSE))</f>
        <v> </v>
      </c>
      <c r="H26" s="19">
        <v>17</v>
      </c>
      <c r="I26" s="18">
        <v>6.5</v>
      </c>
      <c r="J26" s="24">
        <f t="shared" si="0"/>
        <v>3.25</v>
      </c>
      <c r="K26" s="8">
        <v>5</v>
      </c>
      <c r="L26" s="24">
        <f t="shared" si="1"/>
        <v>2.5</v>
      </c>
      <c r="M26" s="8">
        <v>12.5</v>
      </c>
      <c r="N26" s="24">
        <f t="shared" si="2"/>
        <v>6.25</v>
      </c>
      <c r="O26" s="8">
        <v>12</v>
      </c>
      <c r="P26" s="24">
        <f t="shared" si="3"/>
        <v>6</v>
      </c>
      <c r="Q26" s="8">
        <v>12.5</v>
      </c>
      <c r="R26" s="22">
        <f t="shared" si="4"/>
        <v>6.25</v>
      </c>
      <c r="S26" s="40">
        <v>16</v>
      </c>
      <c r="T26" s="24">
        <f t="shared" si="5"/>
        <v>9.7</v>
      </c>
      <c r="U26" s="40">
        <f t="shared" si="6"/>
        <v>12.5</v>
      </c>
      <c r="V26" s="41">
        <f t="shared" si="7"/>
        <v>5</v>
      </c>
      <c r="W26" s="34">
        <f t="shared" si="8"/>
        <v>24.25</v>
      </c>
      <c r="X26" s="18">
        <v>0</v>
      </c>
      <c r="Y26" s="24">
        <f t="shared" si="9"/>
        <v>0</v>
      </c>
      <c r="Z26" s="8">
        <v>0</v>
      </c>
      <c r="AA26" s="24">
        <f t="shared" si="10"/>
        <v>0</v>
      </c>
      <c r="AB26" s="8">
        <v>0</v>
      </c>
      <c r="AC26" s="24">
        <f t="shared" si="11"/>
        <v>0</v>
      </c>
      <c r="AD26" s="8">
        <v>0</v>
      </c>
      <c r="AE26" s="24">
        <f t="shared" si="12"/>
        <v>0</v>
      </c>
      <c r="AF26" s="8">
        <v>0</v>
      </c>
      <c r="AG26" s="22">
        <f t="shared" si="13"/>
        <v>0</v>
      </c>
      <c r="AH26" s="34"/>
      <c r="AI26" s="24">
        <f t="shared" si="14"/>
        <v>0</v>
      </c>
      <c r="AJ26" s="40">
        <f t="shared" si="15"/>
        <v>0</v>
      </c>
      <c r="AK26" s="41">
        <f t="shared" si="22"/>
        <v>0</v>
      </c>
      <c r="AL26" s="41">
        <f t="shared" si="16"/>
        <v>0</v>
      </c>
      <c r="AM26" s="47">
        <f t="shared" si="17"/>
        <v>0</v>
      </c>
      <c r="AN26" s="36">
        <f t="shared" si="18"/>
        <v>0</v>
      </c>
      <c r="AO26" s="20">
        <f t="shared" si="19"/>
        <v>24.25</v>
      </c>
      <c r="AP26" s="16">
        <v>17</v>
      </c>
      <c r="AQ26">
        <f t="shared" si="20"/>
        <v>0</v>
      </c>
    </row>
    <row r="27" spans="1:43" ht="15">
      <c r="A27" s="13">
        <v>4</v>
      </c>
      <c r="B27" s="9" t="str">
        <f>IF(VLOOKUP(A27,Регистрация!$C$4:$N$103,2,FALSE)=0," ",VLOOKUP(A27,Регистрация!$C$4:$N$103,2,FALSE))</f>
        <v> </v>
      </c>
      <c r="C27" s="9" t="str">
        <f>IF(VLOOKUP(A27,Регистрация!$C$4:$N$103,3,FALSE)=0," ",VLOOKUP(A27,Регистрация!$C$4:$N$103,3,FALSE))</f>
        <v>Жуков Илья</v>
      </c>
      <c r="D27" s="43">
        <f>IF(ISERROR(SUM(SUM(Регистрация!$N$1-DATE(Регистрация!I21,Регистрация!H21,Регистрация!G21))/365.25))=TRUE," ",SUM(SUM(Регистрация!$N$1-DATE(Регистрация!I21,Регистрация!H21,Регистрация!G21))/365.25))</f>
        <v>7.693360711841205</v>
      </c>
      <c r="E27" s="42">
        <f>IF(VLOOKUP(A27,Регистрация!$C$4:$N$103,7,FALSE)=0,"б/р",VLOOKUP(A27,Регистрация!$C$4:$N$103,7,FALSE))</f>
        <v>2007</v>
      </c>
      <c r="F27" s="9">
        <f>IF(VLOOKUP(A27,Регистрация!$C$4:$N$103,11,FALSE)=0," ",VLOOKUP(A27,Регистрация!$C$4:$N$103,11,FALSE))</f>
        <v>6</v>
      </c>
      <c r="G27" s="8" t="str">
        <f>IF(VLOOKUP(A27,Регистрация!$C$4:$N$103,8,FALSE)=0," ",VLOOKUP(A27,Регистрация!$C$4:$N$103,8,FALSE))</f>
        <v> </v>
      </c>
      <c r="H27" s="19">
        <v>3</v>
      </c>
      <c r="I27" s="18">
        <v>10</v>
      </c>
      <c r="J27" s="24">
        <f t="shared" si="0"/>
        <v>5</v>
      </c>
      <c r="K27" s="8">
        <v>5.5</v>
      </c>
      <c r="L27" s="24">
        <f t="shared" si="1"/>
        <v>2.75</v>
      </c>
      <c r="M27" s="8">
        <v>11.5</v>
      </c>
      <c r="N27" s="24">
        <f t="shared" si="2"/>
        <v>5.75</v>
      </c>
      <c r="O27" s="8">
        <v>8.5</v>
      </c>
      <c r="P27" s="24">
        <f t="shared" si="3"/>
        <v>4.25</v>
      </c>
      <c r="Q27" s="8">
        <v>9.5</v>
      </c>
      <c r="R27" s="22">
        <f t="shared" si="4"/>
        <v>4.75</v>
      </c>
      <c r="S27" s="40">
        <v>17</v>
      </c>
      <c r="T27" s="24">
        <f t="shared" si="5"/>
        <v>9</v>
      </c>
      <c r="U27" s="40">
        <f t="shared" si="6"/>
        <v>11.5</v>
      </c>
      <c r="V27" s="41">
        <f t="shared" si="7"/>
        <v>5.5</v>
      </c>
      <c r="W27" s="34">
        <f t="shared" si="8"/>
        <v>22.5</v>
      </c>
      <c r="X27" s="18">
        <v>0</v>
      </c>
      <c r="Y27" s="24">
        <f t="shared" si="9"/>
        <v>0</v>
      </c>
      <c r="Z27" s="8">
        <v>0</v>
      </c>
      <c r="AA27" s="24">
        <f t="shared" si="10"/>
        <v>0</v>
      </c>
      <c r="AB27" s="8">
        <v>0</v>
      </c>
      <c r="AC27" s="24">
        <f t="shared" si="11"/>
        <v>0</v>
      </c>
      <c r="AD27" s="8">
        <v>0</v>
      </c>
      <c r="AE27" s="24">
        <f t="shared" si="12"/>
        <v>0</v>
      </c>
      <c r="AF27" s="8">
        <v>0</v>
      </c>
      <c r="AG27" s="22">
        <f t="shared" si="13"/>
        <v>0</v>
      </c>
      <c r="AH27" s="34"/>
      <c r="AI27" s="24">
        <f t="shared" si="14"/>
        <v>0</v>
      </c>
      <c r="AJ27" s="40">
        <f t="shared" si="15"/>
        <v>0</v>
      </c>
      <c r="AK27" s="41">
        <f t="shared" si="22"/>
        <v>0</v>
      </c>
      <c r="AL27" s="41">
        <f t="shared" si="16"/>
        <v>0</v>
      </c>
      <c r="AM27" s="47">
        <f t="shared" si="17"/>
        <v>0</v>
      </c>
      <c r="AN27" s="36">
        <f t="shared" si="18"/>
        <v>0</v>
      </c>
      <c r="AO27" s="20">
        <f t="shared" si="19"/>
        <v>22.5</v>
      </c>
      <c r="AP27" s="16">
        <v>18</v>
      </c>
      <c r="AQ27">
        <f t="shared" si="20"/>
        <v>0</v>
      </c>
    </row>
    <row r="28" spans="1:43" ht="15">
      <c r="A28" s="13">
        <v>7</v>
      </c>
      <c r="B28" s="9" t="str">
        <f>IF(VLOOKUP(A28,Регистрация!$C$4:$N$103,2,FALSE)=0," ",VLOOKUP(A28,Регистрация!$C$4:$N$103,2,FALSE))</f>
        <v> </v>
      </c>
      <c r="C28" s="9" t="str">
        <f>IF(VLOOKUP(A28,Регистрация!$C$4:$N$103,3,FALSE)=0," ",VLOOKUP(A28,Регистрация!$C$4:$N$103,3,FALSE))</f>
        <v>Кирсанов Никита</v>
      </c>
      <c r="D28" s="43">
        <f>IF(ISERROR(SUM(SUM(Регистрация!$N$1-DATE(Регистрация!I22,Регистрация!H22,Регистрация!G22))/365.25))=TRUE," ",SUM(SUM(Регистрация!$N$1-DATE(Регистрация!I22,Регистрация!H22,Регистрация!G22))/365.25))</f>
        <v>11.307323750855579</v>
      </c>
      <c r="E28" s="42">
        <f>IF(VLOOKUP(A28,Регистрация!$C$4:$N$103,7,FALSE)=0,"б/р",VLOOKUP(A28,Регистрация!$C$4:$N$103,7,FALSE))</f>
        <v>2006</v>
      </c>
      <c r="F28" s="9">
        <f>IF(VLOOKUP(A28,Регистрация!$C$4:$N$103,11,FALSE)=0," ",VLOOKUP(A28,Регистрация!$C$4:$N$103,11,FALSE))</f>
        <v>5</v>
      </c>
      <c r="G28" s="8" t="str">
        <f>IF(VLOOKUP(A28,Регистрация!$C$4:$N$103,8,FALSE)=0," ",VLOOKUP(A28,Регистрация!$C$4:$N$103,8,FALSE))</f>
        <v> </v>
      </c>
      <c r="H28" s="19">
        <v>12</v>
      </c>
      <c r="I28" s="18">
        <v>11</v>
      </c>
      <c r="J28" s="24">
        <f t="shared" si="0"/>
        <v>5.5</v>
      </c>
      <c r="K28" s="8">
        <v>5.5</v>
      </c>
      <c r="L28" s="24">
        <f t="shared" si="1"/>
        <v>2.75</v>
      </c>
      <c r="M28" s="8">
        <v>10</v>
      </c>
      <c r="N28" s="24">
        <f t="shared" si="2"/>
        <v>5</v>
      </c>
      <c r="O28" s="8">
        <v>9</v>
      </c>
      <c r="P28" s="24">
        <f t="shared" si="3"/>
        <v>4.5</v>
      </c>
      <c r="Q28" s="8">
        <v>7</v>
      </c>
      <c r="R28" s="22">
        <f t="shared" si="4"/>
        <v>3.5</v>
      </c>
      <c r="S28" s="40">
        <v>18</v>
      </c>
      <c r="T28" s="24">
        <f t="shared" si="5"/>
        <v>8.5</v>
      </c>
      <c r="U28" s="40">
        <f t="shared" si="6"/>
        <v>11</v>
      </c>
      <c r="V28" s="41">
        <f t="shared" si="7"/>
        <v>5.5</v>
      </c>
      <c r="W28" s="34">
        <f t="shared" si="8"/>
        <v>21.25</v>
      </c>
      <c r="X28" s="18">
        <v>0</v>
      </c>
      <c r="Y28" s="24">
        <f t="shared" si="9"/>
        <v>0</v>
      </c>
      <c r="Z28" s="8">
        <v>0</v>
      </c>
      <c r="AA28" s="24">
        <f t="shared" si="10"/>
        <v>0</v>
      </c>
      <c r="AB28" s="8">
        <v>0</v>
      </c>
      <c r="AC28" s="24">
        <f t="shared" si="11"/>
        <v>0</v>
      </c>
      <c r="AD28" s="8">
        <v>0</v>
      </c>
      <c r="AE28" s="24">
        <f t="shared" si="12"/>
        <v>0</v>
      </c>
      <c r="AF28" s="8">
        <v>0</v>
      </c>
      <c r="AG28" s="22">
        <f t="shared" si="13"/>
        <v>0</v>
      </c>
      <c r="AH28" s="34"/>
      <c r="AI28" s="24">
        <f t="shared" si="14"/>
        <v>0</v>
      </c>
      <c r="AJ28" s="40">
        <f t="shared" si="15"/>
        <v>0</v>
      </c>
      <c r="AK28" s="41">
        <f t="shared" si="22"/>
        <v>0</v>
      </c>
      <c r="AL28" s="41">
        <f t="shared" si="16"/>
        <v>0</v>
      </c>
      <c r="AM28" s="47">
        <f t="shared" si="17"/>
        <v>0</v>
      </c>
      <c r="AN28" s="36">
        <f t="shared" si="18"/>
        <v>0</v>
      </c>
      <c r="AO28" s="20">
        <f t="shared" si="19"/>
        <v>21.25</v>
      </c>
      <c r="AP28" s="16">
        <v>19</v>
      </c>
      <c r="AQ28">
        <f t="shared" si="20"/>
        <v>0</v>
      </c>
    </row>
    <row r="29" spans="1:43" ht="15">
      <c r="A29" s="13">
        <v>10</v>
      </c>
      <c r="B29" s="9" t="str">
        <f>IF(VLOOKUP(A29,Регистрация!$C$4:$N$103,2,FALSE)=0," ",VLOOKUP(A29,Регистрация!$C$4:$N$103,2,FALSE))</f>
        <v> </v>
      </c>
      <c r="C29" s="9" t="str">
        <f>IF(VLOOKUP(A29,Регистрация!$C$4:$N$103,3,FALSE)=0," ",VLOOKUP(A29,Регистрация!$C$4:$N$103,3,FALSE))</f>
        <v>Сынков Андрей</v>
      </c>
      <c r="D29" s="43">
        <f>IF(ISERROR(SUM(SUM(Регистрация!$N$1-DATE(Регистрация!I23,Регистрация!H23,Регистрация!G23))/365.25))=TRUE," ",SUM(SUM(Регистрация!$N$1-DATE(Регистрация!I23,Регистрация!H23,Регистрация!G23))/365.25))</f>
        <v>12.506502395619439</v>
      </c>
      <c r="E29" s="42">
        <f>IF(VLOOKUP(A29,Регистрация!$C$4:$N$103,7,FALSE)=0,"б/р",VLOOKUP(A29,Регистрация!$C$4:$N$103,7,FALSE))</f>
        <v>2008</v>
      </c>
      <c r="F29" s="9">
        <f>IF(VLOOKUP(A29,Регистрация!$C$4:$N$103,11,FALSE)=0," ",VLOOKUP(A29,Регистрация!$C$4:$N$103,11,FALSE))</f>
        <v>5</v>
      </c>
      <c r="G29" s="8" t="str">
        <f>IF(VLOOKUP(A29,Регистрация!$C$4:$N$103,8,FALSE)=0," ",VLOOKUP(A29,Регистрация!$C$4:$N$103,8,FALSE))</f>
        <v> </v>
      </c>
      <c r="H29" s="19">
        <v>9</v>
      </c>
      <c r="I29" s="18">
        <v>9</v>
      </c>
      <c r="J29" s="24">
        <f t="shared" si="0"/>
        <v>4.5</v>
      </c>
      <c r="K29" s="8">
        <v>8</v>
      </c>
      <c r="L29" s="24">
        <f t="shared" si="1"/>
        <v>4</v>
      </c>
      <c r="M29" s="8">
        <v>3.5</v>
      </c>
      <c r="N29" s="24">
        <f t="shared" si="2"/>
        <v>1.75</v>
      </c>
      <c r="O29" s="8">
        <v>9.5</v>
      </c>
      <c r="P29" s="24">
        <f t="shared" si="3"/>
        <v>4.75</v>
      </c>
      <c r="Q29" s="8">
        <v>10</v>
      </c>
      <c r="R29" s="22">
        <f t="shared" si="4"/>
        <v>5</v>
      </c>
      <c r="S29" s="40">
        <v>19</v>
      </c>
      <c r="T29" s="24">
        <f t="shared" si="5"/>
        <v>8</v>
      </c>
      <c r="U29" s="40">
        <f t="shared" si="6"/>
        <v>10</v>
      </c>
      <c r="V29" s="41">
        <f t="shared" si="7"/>
        <v>3.5</v>
      </c>
      <c r="W29" s="34">
        <f t="shared" si="8"/>
        <v>20</v>
      </c>
      <c r="X29" s="18">
        <v>0</v>
      </c>
      <c r="Y29" s="24">
        <f t="shared" si="9"/>
        <v>0</v>
      </c>
      <c r="Z29" s="8">
        <v>0</v>
      </c>
      <c r="AA29" s="24">
        <f t="shared" si="10"/>
        <v>0</v>
      </c>
      <c r="AB29" s="8">
        <v>0</v>
      </c>
      <c r="AC29" s="24">
        <f t="shared" si="11"/>
        <v>0</v>
      </c>
      <c r="AD29" s="8">
        <v>0</v>
      </c>
      <c r="AE29" s="24">
        <f t="shared" si="12"/>
        <v>0</v>
      </c>
      <c r="AF29" s="8">
        <v>0</v>
      </c>
      <c r="AG29" s="22">
        <f t="shared" si="13"/>
        <v>0</v>
      </c>
      <c r="AH29" s="34"/>
      <c r="AI29" s="24">
        <f t="shared" si="14"/>
        <v>0</v>
      </c>
      <c r="AJ29" s="40">
        <f t="shared" si="15"/>
        <v>0</v>
      </c>
      <c r="AK29" s="41">
        <f t="shared" si="22"/>
        <v>0</v>
      </c>
      <c r="AL29" s="41">
        <f t="shared" si="16"/>
        <v>0</v>
      </c>
      <c r="AM29" s="47">
        <f t="shared" si="17"/>
        <v>0</v>
      </c>
      <c r="AN29" s="36">
        <f t="shared" si="18"/>
        <v>0</v>
      </c>
      <c r="AO29" s="20">
        <f t="shared" si="19"/>
        <v>20</v>
      </c>
      <c r="AP29" s="16">
        <v>20</v>
      </c>
      <c r="AQ29">
        <f t="shared" si="20"/>
        <v>0</v>
      </c>
    </row>
    <row r="30" spans="1:43" ht="15">
      <c r="A30" s="13">
        <v>18</v>
      </c>
      <c r="B30" s="9" t="str">
        <f>IF(VLOOKUP(A30,Регистрация!$C$4:$N$103,2,FALSE)=0," ",VLOOKUP(A30,Регистрация!$C$4:$N$103,2,FALSE))</f>
        <v> </v>
      </c>
      <c r="C30" s="9" t="str">
        <f>IF(VLOOKUP(A30,Регистрация!$C$4:$N$103,3,FALSE)=0," ",VLOOKUP(A30,Регистрация!$C$4:$N$103,3,FALSE))</f>
        <v>Афонин Михаил</v>
      </c>
      <c r="D30" s="43">
        <f>IF(ISERROR(SUM(SUM(Регистрация!$N$1-DATE(Регистрация!I24,Регистрация!H24,Регистрация!G24))/365.25))=TRUE," ",SUM(SUM(Регистрация!$N$1-DATE(Регистрация!I24,Регистрация!H24,Регистрация!G24))/365.25))</f>
        <v>13.793292265571527</v>
      </c>
      <c r="E30" s="42">
        <f>IF(VLOOKUP(A30,Регистрация!$C$4:$N$103,7,FALSE)=0,"б/р",VLOOKUP(A30,Регистрация!$C$4:$N$103,7,FALSE))</f>
        <v>2009</v>
      </c>
      <c r="F30" s="9">
        <f>IF(VLOOKUP(A30,Регистрация!$C$4:$N$103,11,FALSE)=0," ",VLOOKUP(A30,Регистрация!$C$4:$N$103,11,FALSE))</f>
        <v>4</v>
      </c>
      <c r="G30" s="8" t="str">
        <f>IF(VLOOKUP(A30,Регистрация!$C$4:$N$103,8,FALSE)=0," ",VLOOKUP(A30,Регистрация!$C$4:$N$103,8,FALSE))</f>
        <v> </v>
      </c>
      <c r="H30" s="19">
        <v>19</v>
      </c>
      <c r="I30" s="18">
        <v>4.5</v>
      </c>
      <c r="J30" s="24">
        <f t="shared" si="0"/>
        <v>2.25</v>
      </c>
      <c r="K30" s="8">
        <v>13.5</v>
      </c>
      <c r="L30" s="24">
        <f t="shared" si="1"/>
        <v>6.75</v>
      </c>
      <c r="M30" s="8">
        <v>7.5</v>
      </c>
      <c r="N30" s="24">
        <f t="shared" si="2"/>
        <v>3.75</v>
      </c>
      <c r="O30" s="8">
        <v>6</v>
      </c>
      <c r="P30" s="24">
        <f t="shared" si="3"/>
        <v>3</v>
      </c>
      <c r="Q30" s="8">
        <v>7.5</v>
      </c>
      <c r="R30" s="22">
        <f t="shared" si="4"/>
        <v>3.75</v>
      </c>
      <c r="S30" s="40">
        <v>20</v>
      </c>
      <c r="T30" s="24">
        <f t="shared" si="5"/>
        <v>7.8</v>
      </c>
      <c r="U30" s="40">
        <f t="shared" si="6"/>
        <v>13.5</v>
      </c>
      <c r="V30" s="41">
        <f t="shared" si="7"/>
        <v>4.5</v>
      </c>
      <c r="W30" s="34">
        <f t="shared" si="8"/>
        <v>19.5</v>
      </c>
      <c r="X30" s="18">
        <v>0</v>
      </c>
      <c r="Y30" s="24">
        <f t="shared" si="9"/>
        <v>0</v>
      </c>
      <c r="Z30" s="8">
        <v>0</v>
      </c>
      <c r="AA30" s="24">
        <f t="shared" si="10"/>
        <v>0</v>
      </c>
      <c r="AB30" s="8">
        <v>0</v>
      </c>
      <c r="AC30" s="24">
        <f t="shared" si="11"/>
        <v>0</v>
      </c>
      <c r="AD30" s="8">
        <v>0</v>
      </c>
      <c r="AE30" s="24">
        <f t="shared" si="12"/>
        <v>0</v>
      </c>
      <c r="AF30" s="8">
        <v>0</v>
      </c>
      <c r="AG30" s="22">
        <f t="shared" si="13"/>
        <v>0</v>
      </c>
      <c r="AH30" s="34"/>
      <c r="AI30" s="24">
        <f t="shared" si="14"/>
        <v>0</v>
      </c>
      <c r="AJ30" s="40">
        <f t="shared" si="15"/>
        <v>0</v>
      </c>
      <c r="AK30" s="41">
        <f t="shared" si="22"/>
        <v>0</v>
      </c>
      <c r="AL30" s="41">
        <f t="shared" si="16"/>
        <v>0</v>
      </c>
      <c r="AM30" s="47">
        <f t="shared" si="17"/>
        <v>0</v>
      </c>
      <c r="AN30" s="36">
        <f t="shared" si="18"/>
        <v>0</v>
      </c>
      <c r="AO30" s="20">
        <f t="shared" si="19"/>
        <v>19.5</v>
      </c>
      <c r="AP30" s="16">
        <v>21</v>
      </c>
      <c r="AQ30">
        <f t="shared" si="20"/>
        <v>0</v>
      </c>
    </row>
    <row r="31" spans="1:43" ht="15">
      <c r="A31" s="13">
        <v>20</v>
      </c>
      <c r="B31" s="9" t="str">
        <f>IF(VLOOKUP(A31,Регистрация!$C$4:$N$103,2,FALSE)=0," ",VLOOKUP(A31,Регистрация!$C$4:$N$103,2,FALSE))</f>
        <v> </v>
      </c>
      <c r="C31" s="9" t="str">
        <f>IF(VLOOKUP(A31,Регистрация!$C$4:$N$103,3,FALSE)=0," ",VLOOKUP(A31,Регистрация!$C$4:$N$103,3,FALSE))</f>
        <v>Озимков Алексей</v>
      </c>
      <c r="D31" s="43">
        <f>IF(ISERROR(SUM(SUM(Регистрация!$N$1-DATE(Регистрация!I25,Регистрация!H25,Регистрация!G25))/365.25))=TRUE," ",SUM(SUM(Регистрация!$N$1-DATE(Регистрация!I25,Регистрация!H25,Регистрация!G25))/365.25))</f>
        <v>11.685147159479808</v>
      </c>
      <c r="E31" s="42">
        <f>IF(VLOOKUP(A31,Регистрация!$C$4:$N$103,7,FALSE)=0,"б/р",VLOOKUP(A31,Регистрация!$C$4:$N$103,7,FALSE))</f>
        <v>2008</v>
      </c>
      <c r="F31" s="9">
        <f>IF(VLOOKUP(A31,Регистрация!$C$4:$N$103,11,FALSE)=0," ",VLOOKUP(A31,Регистрация!$C$4:$N$103,11,FALSE))</f>
        <v>4</v>
      </c>
      <c r="G31" s="8" t="str">
        <f>IF(VLOOKUP(A31,Регистрация!$C$4:$N$103,8,FALSE)=0," ",VLOOKUP(A31,Регистрация!$C$4:$N$103,8,FALSE))</f>
        <v> </v>
      </c>
      <c r="H31" s="19">
        <v>11</v>
      </c>
      <c r="I31" s="18">
        <v>6</v>
      </c>
      <c r="J31" s="24">
        <f t="shared" si="0"/>
        <v>3</v>
      </c>
      <c r="K31" s="8">
        <v>6</v>
      </c>
      <c r="L31" s="24">
        <f t="shared" si="1"/>
        <v>3</v>
      </c>
      <c r="M31" s="8">
        <v>9</v>
      </c>
      <c r="N31" s="24">
        <f t="shared" si="2"/>
        <v>4.5</v>
      </c>
      <c r="O31" s="8">
        <v>6.5</v>
      </c>
      <c r="P31" s="24">
        <f t="shared" si="3"/>
        <v>3.25</v>
      </c>
      <c r="Q31" s="8">
        <v>10</v>
      </c>
      <c r="R31" s="22">
        <f t="shared" si="4"/>
        <v>5</v>
      </c>
      <c r="S31" s="40">
        <v>21</v>
      </c>
      <c r="T31" s="24">
        <f t="shared" si="5"/>
        <v>7.5</v>
      </c>
      <c r="U31" s="40">
        <f t="shared" si="6"/>
        <v>10</v>
      </c>
      <c r="V31" s="41">
        <f t="shared" si="7"/>
        <v>6</v>
      </c>
      <c r="W31" s="34">
        <f t="shared" si="8"/>
        <v>18.75</v>
      </c>
      <c r="X31" s="18">
        <v>0</v>
      </c>
      <c r="Y31" s="24">
        <f t="shared" si="9"/>
        <v>0</v>
      </c>
      <c r="Z31" s="8">
        <v>0</v>
      </c>
      <c r="AA31" s="24">
        <f t="shared" si="10"/>
        <v>0</v>
      </c>
      <c r="AB31" s="8">
        <v>0</v>
      </c>
      <c r="AC31" s="24">
        <f t="shared" si="11"/>
        <v>0</v>
      </c>
      <c r="AD31" s="8">
        <v>0</v>
      </c>
      <c r="AE31" s="24">
        <f t="shared" si="12"/>
        <v>0</v>
      </c>
      <c r="AF31" s="8">
        <v>0</v>
      </c>
      <c r="AG31" s="22">
        <f t="shared" si="13"/>
        <v>0</v>
      </c>
      <c r="AH31" s="34"/>
      <c r="AI31" s="24">
        <f t="shared" si="14"/>
        <v>0</v>
      </c>
      <c r="AJ31" s="40">
        <f t="shared" si="15"/>
        <v>0</v>
      </c>
      <c r="AK31" s="41">
        <f t="shared" si="22"/>
        <v>0</v>
      </c>
      <c r="AL31" s="41">
        <f t="shared" si="16"/>
        <v>0</v>
      </c>
      <c r="AM31" s="47">
        <f t="shared" si="17"/>
        <v>0</v>
      </c>
      <c r="AN31" s="36">
        <f t="shared" si="18"/>
        <v>0</v>
      </c>
      <c r="AO31" s="20">
        <f t="shared" si="19"/>
        <v>18.75</v>
      </c>
      <c r="AP31" s="16">
        <v>22</v>
      </c>
      <c r="AQ31">
        <f t="shared" si="20"/>
        <v>0</v>
      </c>
    </row>
    <row r="32" spans="1:43" ht="15.75" thickBot="1">
      <c r="A32" s="14">
        <v>6</v>
      </c>
      <c r="B32" s="44" t="str">
        <f>IF(VLOOKUP(A32,Регистрация!$C$4:$N$103,2,FALSE)=0," ",VLOOKUP(A32,Регистрация!$C$4:$N$103,2,FALSE))</f>
        <v> </v>
      </c>
      <c r="C32" s="44" t="str">
        <f>IF(VLOOKUP(A32,Регистрация!$C$4:$N$103,3,FALSE)=0," ",VLOOKUP(A32,Регистрация!$C$4:$N$103,3,FALSE))</f>
        <v>Герасименко Даниил</v>
      </c>
      <c r="D32" s="45">
        <f>IF(ISERROR(SUM(SUM(Регистрация!$N$1-DATE(Регистрация!I26,Регистрация!H26,Регистрация!G26))/365.25))=TRUE," ",SUM(SUM(Регистрация!$N$1-DATE(Регистрация!I26,Регистрация!H26,Регистрация!G26))/365.25))</f>
        <v>11.67419575633128</v>
      </c>
      <c r="E32" s="42">
        <f>IF(VLOOKUP(A32,Регистрация!$C$4:$N$103,7,FALSE)=0,"б/р",VLOOKUP(A32,Регистрация!$C$4:$N$103,7,FALSE))</f>
        <v>2007</v>
      </c>
      <c r="F32" s="9">
        <f>IF(VLOOKUP(A32,Регистрация!$C$4:$N$103,11,FALSE)=0," ",VLOOKUP(A32,Регистрация!$C$4:$N$103,11,FALSE))</f>
        <v>6</v>
      </c>
      <c r="G32" s="8" t="str">
        <f>IF(VLOOKUP(A32,Регистрация!$C$4:$N$103,8,FALSE)=0," ",VLOOKUP(A32,Регистрация!$C$4:$N$103,8,FALSE))</f>
        <v> </v>
      </c>
      <c r="H32" s="19">
        <v>16</v>
      </c>
      <c r="I32" s="18">
        <v>7.5</v>
      </c>
      <c r="J32" s="24">
        <f t="shared" si="0"/>
        <v>3.75</v>
      </c>
      <c r="K32" s="8">
        <v>6.5</v>
      </c>
      <c r="L32" s="24">
        <f t="shared" si="1"/>
        <v>3.25</v>
      </c>
      <c r="M32" s="8">
        <v>8.5</v>
      </c>
      <c r="N32" s="24">
        <f t="shared" si="2"/>
        <v>4.25</v>
      </c>
      <c r="O32" s="8">
        <v>7.5</v>
      </c>
      <c r="P32" s="24">
        <f t="shared" si="3"/>
        <v>3.75</v>
      </c>
      <c r="Q32" s="8">
        <v>7.5</v>
      </c>
      <c r="R32" s="22">
        <f t="shared" si="4"/>
        <v>3.75</v>
      </c>
      <c r="S32" s="40">
        <v>22</v>
      </c>
      <c r="T32" s="24">
        <f t="shared" si="5"/>
        <v>7.5</v>
      </c>
      <c r="U32" s="40">
        <f t="shared" si="6"/>
        <v>8.5</v>
      </c>
      <c r="V32" s="41">
        <f t="shared" si="7"/>
        <v>6.5</v>
      </c>
      <c r="W32" s="34">
        <f t="shared" si="8"/>
        <v>18.75</v>
      </c>
      <c r="X32" s="18">
        <v>0</v>
      </c>
      <c r="Y32" s="24">
        <f t="shared" si="9"/>
        <v>0</v>
      </c>
      <c r="Z32" s="8">
        <v>0</v>
      </c>
      <c r="AA32" s="24">
        <f t="shared" si="10"/>
        <v>0</v>
      </c>
      <c r="AB32" s="8">
        <v>0</v>
      </c>
      <c r="AC32" s="24">
        <f t="shared" si="11"/>
        <v>0</v>
      </c>
      <c r="AD32" s="8">
        <v>0</v>
      </c>
      <c r="AE32" s="24">
        <f t="shared" si="12"/>
        <v>0</v>
      </c>
      <c r="AF32" s="8">
        <v>0</v>
      </c>
      <c r="AG32" s="22">
        <f t="shared" si="13"/>
        <v>0</v>
      </c>
      <c r="AH32" s="34"/>
      <c r="AI32" s="24">
        <f t="shared" si="14"/>
        <v>0</v>
      </c>
      <c r="AJ32" s="40">
        <f t="shared" si="15"/>
        <v>0</v>
      </c>
      <c r="AK32" s="41">
        <f t="shared" si="22"/>
        <v>0</v>
      </c>
      <c r="AL32" s="41">
        <f t="shared" si="16"/>
        <v>0</v>
      </c>
      <c r="AM32" s="47">
        <f t="shared" si="17"/>
        <v>0</v>
      </c>
      <c r="AN32" s="36">
        <f t="shared" si="18"/>
        <v>0</v>
      </c>
      <c r="AO32" s="20">
        <f t="shared" si="19"/>
        <v>18.75</v>
      </c>
      <c r="AP32" s="16">
        <v>22</v>
      </c>
      <c r="AQ32">
        <f t="shared" si="20"/>
        <v>0</v>
      </c>
    </row>
    <row r="33" spans="1:43" ht="15" hidden="1">
      <c r="A33" s="18">
        <v>24</v>
      </c>
      <c r="B33" s="9" t="e">
        <f>IF(VLOOKUP(A33,Регистрация!$C$4:$N$103,2,FALSE)=0," ",VLOOKUP(A33,Регистрация!$C$4:$N$103,2,FALSE))</f>
        <v>#N/A</v>
      </c>
      <c r="C33" s="9" t="e">
        <f>IF(VLOOKUP(A33,Регистрация!$C$4:$N$103,3,FALSE)=0," ",VLOOKUP(A33,Регистрация!$C$4:$N$103,3,FALSE))</f>
        <v>#N/A</v>
      </c>
      <c r="D33" s="38">
        <f>IF(ISERROR(SUM(SUM(Регистрация!$N$1-DATE(Регистрация!I27,Регистрация!H27,Регистрация!G27))/365.25))=TRUE," ",SUM(SUM(Регистрация!$N$1-DATE(Регистрация!I27,Регистрация!H27,Регистрация!G27))/365.25))</f>
        <v>11.069130732375086</v>
      </c>
      <c r="E33" s="8" t="e">
        <f>IF(VLOOKUP(A33,Регистрация!$C$4:$N$103,7,FALSE)=0,"б/р",VLOOKUP(A33,Регистрация!$C$4:$N$103,7,FALSE))</f>
        <v>#N/A</v>
      </c>
      <c r="F33" s="9" t="e">
        <f>IF(VLOOKUP(A33,Регистрация!$C$4:$N$103,11,FALSE)=0," ",VLOOKUP(A33,Регистрация!$C$4:$N$103,11,FALSE))</f>
        <v>#N/A</v>
      </c>
      <c r="G33" s="8" t="e">
        <f>IF(VLOOKUP(A33,Регистрация!$C$4:$N$103,8,FALSE)=0," ",VLOOKUP(A33,Регистрация!$C$4:$N$103,8,FALSE))</f>
        <v>#N/A</v>
      </c>
      <c r="H33" s="19"/>
      <c r="I33" s="18"/>
      <c r="J33" s="24">
        <f aca="true" t="shared" si="23" ref="J33:J73">SUM(I33*0.5)</f>
        <v>0</v>
      </c>
      <c r="K33" s="8"/>
      <c r="L33" s="24">
        <f aca="true" t="shared" si="24" ref="L33:L73">SUM(K33*0.5)</f>
        <v>0</v>
      </c>
      <c r="M33" s="8"/>
      <c r="N33" s="24">
        <f aca="true" t="shared" si="25" ref="N33:N73">SUM(M33*0.5)</f>
        <v>0</v>
      </c>
      <c r="O33" s="8"/>
      <c r="P33" s="24">
        <f aca="true" t="shared" si="26" ref="P33:P73">SUM(O33*0.5)</f>
        <v>0</v>
      </c>
      <c r="Q33" s="8"/>
      <c r="R33" s="22">
        <f aca="true" t="shared" si="27" ref="R33:R73">SUM(Q33*0.5)</f>
        <v>0</v>
      </c>
      <c r="S33" s="40">
        <v>24</v>
      </c>
      <c r="T33" s="34"/>
      <c r="U33" s="34"/>
      <c r="V33" s="34"/>
      <c r="W33" s="34"/>
      <c r="X33" s="18"/>
      <c r="Y33" s="24">
        <f aca="true" t="shared" si="28" ref="Y33:Y73">IF(X33=0,0,SUM(40+SUM(0.2-X33)*20))</f>
        <v>0</v>
      </c>
      <c r="Z33" s="8"/>
      <c r="AA33" s="24">
        <f aca="true" t="shared" si="29" ref="AA33:AA73">IF(Z33=0,0,SUM(40+SUM(0.2-Z33)*20))</f>
        <v>0</v>
      </c>
      <c r="AB33" s="8"/>
      <c r="AC33" s="24">
        <f aca="true" t="shared" si="30" ref="AC33:AC73">IF(AB33=0,0,SUM(40+SUM(0.2-AB33)*20))</f>
        <v>0</v>
      </c>
      <c r="AD33" s="8"/>
      <c r="AE33" s="24">
        <f aca="true" t="shared" si="31" ref="AE33:AE73">IF(AD33=0,0,SUM(40+SUM(0.2-AD33)*20))</f>
        <v>0</v>
      </c>
      <c r="AF33" s="8"/>
      <c r="AG33" s="22">
        <f aca="true" t="shared" si="32" ref="AG33:AG73">IF(AF33=0,0,SUM(40+SUM(0.2-AF33)*20))</f>
        <v>0</v>
      </c>
      <c r="AH33" s="36"/>
      <c r="AI33" s="36"/>
      <c r="AJ33" s="36"/>
      <c r="AK33" s="36"/>
      <c r="AL33" s="36"/>
      <c r="AM33" s="36"/>
      <c r="AN33" s="36"/>
      <c r="AO33" s="20">
        <f aca="true" t="shared" si="33" ref="AO33:AO73">SUM(J33+L33+N33+P33+R33+Y33+AA33+AC33+AE33+AG33)</f>
        <v>0</v>
      </c>
      <c r="AP33" s="16"/>
      <c r="AQ33">
        <f t="shared" si="20"/>
        <v>0</v>
      </c>
    </row>
    <row r="34" spans="1:43" ht="15" hidden="1">
      <c r="A34" s="13">
        <v>25</v>
      </c>
      <c r="B34" s="9" t="e">
        <f>IF(VLOOKUP(A34,Регистрация!$C$4:$N$103,2,FALSE)=0," ",VLOOKUP(A34,Регистрация!$C$4:$N$103,2,FALSE))</f>
        <v>#N/A</v>
      </c>
      <c r="C34" s="9" t="e">
        <f>IF(VLOOKUP(A34,Регистрация!$C$4:$N$103,3,FALSE)=0," ",VLOOKUP(A34,Регистрация!$C$4:$N$103,3,FALSE))</f>
        <v>#N/A</v>
      </c>
      <c r="D34" s="38">
        <f>IF(ISERROR(SUM(SUM(Регистрация!$N$1-DATE(Регистрация!I28,Регистрация!H28,Регистрация!G28))/365.25))=TRUE," ",SUM(SUM(Регистрация!$N$1-DATE(Регистрация!I28,Регистрация!H28,Регистрация!G28))/365.25))</f>
        <v>15.989048596851472</v>
      </c>
      <c r="E34" s="8" t="e">
        <f>IF(VLOOKUP(A34,Регистрация!$C$4:$N$103,7,FALSE)=0,"б/р",VLOOKUP(A34,Регистрация!$C$4:$N$103,7,FALSE))</f>
        <v>#N/A</v>
      </c>
      <c r="F34" s="9" t="e">
        <f>IF(VLOOKUP(A34,Регистрация!$C$4:$N$103,11,FALSE)=0," ",VLOOKUP(A34,Регистрация!$C$4:$N$103,11,FALSE))</f>
        <v>#N/A</v>
      </c>
      <c r="G34" s="8" t="e">
        <f>IF(VLOOKUP(A34,Регистрация!$C$4:$N$103,8,FALSE)=0," ",VLOOKUP(A34,Регистрация!$C$4:$N$103,8,FALSE))</f>
        <v>#N/A</v>
      </c>
      <c r="H34" s="19"/>
      <c r="I34" s="18"/>
      <c r="J34" s="24">
        <f t="shared" si="23"/>
        <v>0</v>
      </c>
      <c r="K34" s="8"/>
      <c r="L34" s="24">
        <f t="shared" si="24"/>
        <v>0</v>
      </c>
      <c r="M34" s="8"/>
      <c r="N34" s="24">
        <f t="shared" si="25"/>
        <v>0</v>
      </c>
      <c r="O34" s="8"/>
      <c r="P34" s="24">
        <f t="shared" si="26"/>
        <v>0</v>
      </c>
      <c r="Q34" s="8"/>
      <c r="R34" s="22">
        <f t="shared" si="27"/>
        <v>0</v>
      </c>
      <c r="S34" s="40">
        <v>25</v>
      </c>
      <c r="T34" s="34"/>
      <c r="U34" s="34"/>
      <c r="V34" s="34"/>
      <c r="W34" s="34"/>
      <c r="X34" s="18"/>
      <c r="Y34" s="24">
        <f t="shared" si="28"/>
        <v>0</v>
      </c>
      <c r="Z34" s="8"/>
      <c r="AA34" s="24">
        <f t="shared" si="29"/>
        <v>0</v>
      </c>
      <c r="AB34" s="8"/>
      <c r="AC34" s="24">
        <f t="shared" si="30"/>
        <v>0</v>
      </c>
      <c r="AD34" s="8"/>
      <c r="AE34" s="24">
        <f t="shared" si="31"/>
        <v>0</v>
      </c>
      <c r="AF34" s="8"/>
      <c r="AG34" s="22">
        <f t="shared" si="32"/>
        <v>0</v>
      </c>
      <c r="AH34" s="36"/>
      <c r="AI34" s="36"/>
      <c r="AJ34" s="36"/>
      <c r="AK34" s="36"/>
      <c r="AL34" s="36"/>
      <c r="AM34" s="36"/>
      <c r="AN34" s="36"/>
      <c r="AO34" s="20">
        <f t="shared" si="33"/>
        <v>0</v>
      </c>
      <c r="AP34" s="16"/>
      <c r="AQ34">
        <f t="shared" si="20"/>
        <v>0</v>
      </c>
    </row>
    <row r="35" spans="1:43" ht="15" hidden="1">
      <c r="A35" s="13">
        <v>26</v>
      </c>
      <c r="B35" s="9" t="e">
        <f>IF(VLOOKUP(A35,Регистрация!$C$4:$N$103,2,FALSE)=0," ",VLOOKUP(A35,Регистрация!$C$4:$N$103,2,FALSE))</f>
        <v>#N/A</v>
      </c>
      <c r="C35" s="9" t="e">
        <f>IF(VLOOKUP(A35,Регистрация!$C$4:$N$103,3,FALSE)=0," ",VLOOKUP(A35,Регистрация!$C$4:$N$103,3,FALSE))</f>
        <v>#N/A</v>
      </c>
      <c r="D35" s="38">
        <f>IF(ISERROR(SUM(SUM(Регистрация!$N$1-DATE(Регистрация!I29,Регистрация!H29,Регистрация!G29))/365.25))=TRUE," ",SUM(SUM(Регистрация!$N$1-DATE(Регистрация!I29,Регистрация!H29,Регистрация!G29))/365.25))</f>
        <v>15.38672142368241</v>
      </c>
      <c r="E35" s="8" t="e">
        <f>IF(VLOOKUP(A35,Регистрация!$C$4:$N$103,7,FALSE)=0,"б/р",VLOOKUP(A35,Регистрация!$C$4:$N$103,7,FALSE))</f>
        <v>#N/A</v>
      </c>
      <c r="F35" s="9" t="e">
        <f>IF(VLOOKUP(A35,Регистрация!$C$4:$N$103,11,FALSE)=0," ",VLOOKUP(A35,Регистрация!$C$4:$N$103,11,FALSE))</f>
        <v>#N/A</v>
      </c>
      <c r="G35" s="8" t="e">
        <f>IF(VLOOKUP(A35,Регистрация!$C$4:$N$103,8,FALSE)=0," ",VLOOKUP(A35,Регистрация!$C$4:$N$103,8,FALSE))</f>
        <v>#N/A</v>
      </c>
      <c r="H35" s="19"/>
      <c r="I35" s="18"/>
      <c r="J35" s="24">
        <f t="shared" si="23"/>
        <v>0</v>
      </c>
      <c r="K35" s="8"/>
      <c r="L35" s="24">
        <f t="shared" si="24"/>
        <v>0</v>
      </c>
      <c r="M35" s="8"/>
      <c r="N35" s="24">
        <f t="shared" si="25"/>
        <v>0</v>
      </c>
      <c r="O35" s="8"/>
      <c r="P35" s="24">
        <f t="shared" si="26"/>
        <v>0</v>
      </c>
      <c r="Q35" s="8"/>
      <c r="R35" s="22">
        <f t="shared" si="27"/>
        <v>0</v>
      </c>
      <c r="S35" s="40">
        <v>26</v>
      </c>
      <c r="T35" s="34"/>
      <c r="U35" s="34"/>
      <c r="V35" s="34"/>
      <c r="W35" s="34"/>
      <c r="X35" s="18"/>
      <c r="Y35" s="24">
        <f t="shared" si="28"/>
        <v>0</v>
      </c>
      <c r="Z35" s="8"/>
      <c r="AA35" s="24">
        <f t="shared" si="29"/>
        <v>0</v>
      </c>
      <c r="AB35" s="8"/>
      <c r="AC35" s="24">
        <f t="shared" si="30"/>
        <v>0</v>
      </c>
      <c r="AD35" s="8"/>
      <c r="AE35" s="24">
        <f t="shared" si="31"/>
        <v>0</v>
      </c>
      <c r="AF35" s="8"/>
      <c r="AG35" s="22">
        <f t="shared" si="32"/>
        <v>0</v>
      </c>
      <c r="AH35" s="36"/>
      <c r="AI35" s="36"/>
      <c r="AJ35" s="36"/>
      <c r="AK35" s="36"/>
      <c r="AL35" s="36"/>
      <c r="AM35" s="36"/>
      <c r="AN35" s="36"/>
      <c r="AO35" s="20">
        <f t="shared" si="33"/>
        <v>0</v>
      </c>
      <c r="AP35" s="16"/>
      <c r="AQ35">
        <f t="shared" si="20"/>
        <v>0</v>
      </c>
    </row>
    <row r="36" spans="1:43" ht="15" hidden="1">
      <c r="A36" s="13">
        <v>27</v>
      </c>
      <c r="B36" s="9" t="e">
        <f>IF(VLOOKUP(A36,Регистрация!$C$4:$N$103,2,FALSE)=0," ",VLOOKUP(A36,Регистрация!$C$4:$N$103,2,FALSE))</f>
        <v>#N/A</v>
      </c>
      <c r="C36" s="9" t="e">
        <f>IF(VLOOKUP(A36,Регистрация!$C$4:$N$103,3,FALSE)=0," ",VLOOKUP(A36,Регистрация!$C$4:$N$103,3,FALSE))</f>
        <v>#N/A</v>
      </c>
      <c r="D36" s="38">
        <f>IF(ISERROR(SUM(SUM(Регистрация!$N$1-DATE(Регистрация!I30,Регистрация!H30,Регистрация!G30))/365.25))=TRUE," ",SUM(SUM(Регистрация!$N$1-DATE(Регистрация!I30,Регистрация!H30,Регистрация!G30))/365.25))</f>
        <v>12.736481861738536</v>
      </c>
      <c r="E36" s="8" t="e">
        <f>IF(VLOOKUP(A36,Регистрация!$C$4:$N$103,7,FALSE)=0,"б/р",VLOOKUP(A36,Регистрация!$C$4:$N$103,7,FALSE))</f>
        <v>#N/A</v>
      </c>
      <c r="F36" s="9" t="e">
        <f>IF(VLOOKUP(A36,Регистрация!$C$4:$N$103,11,FALSE)=0," ",VLOOKUP(A36,Регистрация!$C$4:$N$103,11,FALSE))</f>
        <v>#N/A</v>
      </c>
      <c r="G36" s="8" t="e">
        <f>IF(VLOOKUP(A36,Регистрация!$C$4:$N$103,8,FALSE)=0," ",VLOOKUP(A36,Регистрация!$C$4:$N$103,8,FALSE))</f>
        <v>#N/A</v>
      </c>
      <c r="H36" s="19"/>
      <c r="I36" s="18"/>
      <c r="J36" s="24">
        <f t="shared" si="23"/>
        <v>0</v>
      </c>
      <c r="K36" s="8"/>
      <c r="L36" s="24">
        <f t="shared" si="24"/>
        <v>0</v>
      </c>
      <c r="M36" s="8"/>
      <c r="N36" s="24">
        <f t="shared" si="25"/>
        <v>0</v>
      </c>
      <c r="O36" s="8"/>
      <c r="P36" s="24">
        <f t="shared" si="26"/>
        <v>0</v>
      </c>
      <c r="Q36" s="8"/>
      <c r="R36" s="22">
        <f t="shared" si="27"/>
        <v>0</v>
      </c>
      <c r="S36" s="40">
        <v>27</v>
      </c>
      <c r="T36" s="34"/>
      <c r="U36" s="34"/>
      <c r="V36" s="34"/>
      <c r="W36" s="34"/>
      <c r="X36" s="18"/>
      <c r="Y36" s="24">
        <f t="shared" si="28"/>
        <v>0</v>
      </c>
      <c r="Z36" s="8"/>
      <c r="AA36" s="24">
        <f t="shared" si="29"/>
        <v>0</v>
      </c>
      <c r="AB36" s="8"/>
      <c r="AC36" s="24">
        <f t="shared" si="30"/>
        <v>0</v>
      </c>
      <c r="AD36" s="8"/>
      <c r="AE36" s="24">
        <f t="shared" si="31"/>
        <v>0</v>
      </c>
      <c r="AF36" s="8"/>
      <c r="AG36" s="22">
        <f t="shared" si="32"/>
        <v>0</v>
      </c>
      <c r="AH36" s="36"/>
      <c r="AI36" s="36"/>
      <c r="AJ36" s="36"/>
      <c r="AK36" s="36"/>
      <c r="AL36" s="36"/>
      <c r="AM36" s="36"/>
      <c r="AN36" s="36"/>
      <c r="AO36" s="20">
        <f t="shared" si="33"/>
        <v>0</v>
      </c>
      <c r="AP36" s="16"/>
      <c r="AQ36">
        <f t="shared" si="20"/>
        <v>0</v>
      </c>
    </row>
    <row r="37" spans="1:43" ht="15" hidden="1">
      <c r="A37" s="13">
        <v>28</v>
      </c>
      <c r="B37" s="9" t="e">
        <f>IF(VLOOKUP(A37,Регистрация!$C$4:$N$103,2,FALSE)=0," ",VLOOKUP(A37,Регистрация!$C$4:$N$103,2,FALSE))</f>
        <v>#N/A</v>
      </c>
      <c r="C37" s="9" t="e">
        <f>IF(VLOOKUP(A37,Регистрация!$C$4:$N$103,3,FALSE)=0," ",VLOOKUP(A37,Регистрация!$C$4:$N$103,3,FALSE))</f>
        <v>#N/A</v>
      </c>
      <c r="D37" s="38">
        <f>IF(ISERROR(SUM(SUM(Регистрация!$N$1-DATE(Регистрация!I31,Регистрация!H31,Регистрация!G31))/365.25))=TRUE," ",SUM(SUM(Регистрация!$N$1-DATE(Регистрация!I31,Регистрация!H31,Регистрация!G31))/365.25))</f>
        <v>10.130047912388775</v>
      </c>
      <c r="E37" s="8" t="e">
        <f>IF(VLOOKUP(A37,Регистрация!$C$4:$N$103,7,FALSE)=0,"б/р",VLOOKUP(A37,Регистрация!$C$4:$N$103,7,FALSE))</f>
        <v>#N/A</v>
      </c>
      <c r="F37" s="9" t="e">
        <f>IF(VLOOKUP(A37,Регистрация!$C$4:$N$103,11,FALSE)=0," ",VLOOKUP(A37,Регистрация!$C$4:$N$103,11,FALSE))</f>
        <v>#N/A</v>
      </c>
      <c r="G37" s="8" t="e">
        <f>IF(VLOOKUP(A37,Регистрация!$C$4:$N$103,8,FALSE)=0," ",VLOOKUP(A37,Регистрация!$C$4:$N$103,8,FALSE))</f>
        <v>#N/A</v>
      </c>
      <c r="H37" s="19"/>
      <c r="I37" s="18"/>
      <c r="J37" s="24">
        <f t="shared" si="23"/>
        <v>0</v>
      </c>
      <c r="K37" s="8"/>
      <c r="L37" s="24">
        <f t="shared" si="24"/>
        <v>0</v>
      </c>
      <c r="M37" s="8"/>
      <c r="N37" s="24">
        <f t="shared" si="25"/>
        <v>0</v>
      </c>
      <c r="O37" s="8"/>
      <c r="P37" s="24">
        <f t="shared" si="26"/>
        <v>0</v>
      </c>
      <c r="Q37" s="8"/>
      <c r="R37" s="22">
        <f t="shared" si="27"/>
        <v>0</v>
      </c>
      <c r="S37" s="40">
        <v>28</v>
      </c>
      <c r="T37" s="34"/>
      <c r="U37" s="34"/>
      <c r="V37" s="34"/>
      <c r="W37" s="34"/>
      <c r="X37" s="18"/>
      <c r="Y37" s="24">
        <f t="shared" si="28"/>
        <v>0</v>
      </c>
      <c r="Z37" s="8"/>
      <c r="AA37" s="24">
        <f t="shared" si="29"/>
        <v>0</v>
      </c>
      <c r="AB37" s="8"/>
      <c r="AC37" s="24">
        <f t="shared" si="30"/>
        <v>0</v>
      </c>
      <c r="AD37" s="8"/>
      <c r="AE37" s="24">
        <f t="shared" si="31"/>
        <v>0</v>
      </c>
      <c r="AF37" s="8"/>
      <c r="AG37" s="22">
        <f t="shared" si="32"/>
        <v>0</v>
      </c>
      <c r="AH37" s="36"/>
      <c r="AI37" s="36"/>
      <c r="AJ37" s="36"/>
      <c r="AK37" s="36"/>
      <c r="AL37" s="36"/>
      <c r="AM37" s="36"/>
      <c r="AN37" s="36"/>
      <c r="AO37" s="20">
        <f t="shared" si="33"/>
        <v>0</v>
      </c>
      <c r="AP37" s="16"/>
      <c r="AQ37">
        <f t="shared" si="20"/>
        <v>0</v>
      </c>
    </row>
    <row r="38" spans="1:43" ht="15" hidden="1">
      <c r="A38" s="13">
        <v>29</v>
      </c>
      <c r="B38" s="9" t="e">
        <f>IF(VLOOKUP(A38,Регистрация!$C$4:$N$103,2,FALSE)=0," ",VLOOKUP(A38,Регистрация!$C$4:$N$103,2,FALSE))</f>
        <v>#N/A</v>
      </c>
      <c r="C38" s="9" t="e">
        <f>IF(VLOOKUP(A38,Регистрация!$C$4:$N$103,3,FALSE)=0," ",VLOOKUP(A38,Регистрация!$C$4:$N$103,3,FALSE))</f>
        <v>#N/A</v>
      </c>
      <c r="D38" s="38">
        <f>IF(ISERROR(SUM(SUM(Регистрация!$N$1-DATE(Регистрация!I32,Регистрация!H32,Регистрация!G32))/365.25))=TRUE," ",SUM(SUM(Регистрация!$N$1-DATE(Регистрация!I32,Регистрация!H32,Регистрация!G32))/365.25))</f>
        <v>15.137577002053389</v>
      </c>
      <c r="E38" s="8" t="e">
        <f>IF(VLOOKUP(A38,Регистрация!$C$4:$N$103,7,FALSE)=0,"б/р",VLOOKUP(A38,Регистрация!$C$4:$N$103,7,FALSE))</f>
        <v>#N/A</v>
      </c>
      <c r="F38" s="9" t="e">
        <f>IF(VLOOKUP(A38,Регистрация!$C$4:$N$103,11,FALSE)=0," ",VLOOKUP(A38,Регистрация!$C$4:$N$103,11,FALSE))</f>
        <v>#N/A</v>
      </c>
      <c r="G38" s="8" t="e">
        <f>IF(VLOOKUP(A38,Регистрация!$C$4:$N$103,8,FALSE)=0," ",VLOOKUP(A38,Регистрация!$C$4:$N$103,8,FALSE))</f>
        <v>#N/A</v>
      </c>
      <c r="H38" s="19"/>
      <c r="I38" s="18"/>
      <c r="J38" s="24">
        <f t="shared" si="23"/>
        <v>0</v>
      </c>
      <c r="K38" s="8"/>
      <c r="L38" s="24">
        <f t="shared" si="24"/>
        <v>0</v>
      </c>
      <c r="M38" s="8"/>
      <c r="N38" s="24">
        <f t="shared" si="25"/>
        <v>0</v>
      </c>
      <c r="O38" s="8"/>
      <c r="P38" s="24">
        <f t="shared" si="26"/>
        <v>0</v>
      </c>
      <c r="Q38" s="8"/>
      <c r="R38" s="22">
        <f t="shared" si="27"/>
        <v>0</v>
      </c>
      <c r="S38" s="40">
        <v>29</v>
      </c>
      <c r="T38" s="34"/>
      <c r="U38" s="34"/>
      <c r="V38" s="34"/>
      <c r="W38" s="34"/>
      <c r="X38" s="18"/>
      <c r="Y38" s="24">
        <f t="shared" si="28"/>
        <v>0</v>
      </c>
      <c r="Z38" s="8"/>
      <c r="AA38" s="24">
        <f t="shared" si="29"/>
        <v>0</v>
      </c>
      <c r="AB38" s="8"/>
      <c r="AC38" s="24">
        <f t="shared" si="30"/>
        <v>0</v>
      </c>
      <c r="AD38" s="8"/>
      <c r="AE38" s="24">
        <f t="shared" si="31"/>
        <v>0</v>
      </c>
      <c r="AF38" s="8"/>
      <c r="AG38" s="22">
        <f t="shared" si="32"/>
        <v>0</v>
      </c>
      <c r="AH38" s="36"/>
      <c r="AI38" s="36"/>
      <c r="AJ38" s="36"/>
      <c r="AK38" s="36"/>
      <c r="AL38" s="36"/>
      <c r="AM38" s="36"/>
      <c r="AN38" s="36"/>
      <c r="AO38" s="20">
        <f t="shared" si="33"/>
        <v>0</v>
      </c>
      <c r="AP38" s="16"/>
      <c r="AQ38">
        <f t="shared" si="20"/>
        <v>0</v>
      </c>
    </row>
    <row r="39" spans="1:43" ht="15" hidden="1">
      <c r="A39" s="13">
        <v>30</v>
      </c>
      <c r="B39" s="9" t="e">
        <f>IF(VLOOKUP(A39,Регистрация!$C$4:$N$103,2,FALSE)=0," ",VLOOKUP(A39,Регистрация!$C$4:$N$103,2,FALSE))</f>
        <v>#N/A</v>
      </c>
      <c r="C39" s="9" t="e">
        <f>IF(VLOOKUP(A39,Регистрация!$C$4:$N$103,3,FALSE)=0," ",VLOOKUP(A39,Регистрация!$C$4:$N$103,3,FALSE))</f>
        <v>#N/A</v>
      </c>
      <c r="D39" s="38">
        <f>IF(ISERROR(SUM(SUM(Регистрация!$N$1-DATE(Регистрация!I33,Регистрация!H33,Регистрация!G33))/365.25))=TRUE," ",SUM(SUM(Регистрация!$N$1-DATE(Регистрация!I33,Регистрация!H33,Регистрация!G33))/365.25))</f>
        <v>14.899383983572895</v>
      </c>
      <c r="E39" s="8" t="e">
        <f>IF(VLOOKUP(A39,Регистрация!$C$4:$N$103,7,FALSE)=0,"б/р",VLOOKUP(A39,Регистрация!$C$4:$N$103,7,FALSE))</f>
        <v>#N/A</v>
      </c>
      <c r="F39" s="9" t="e">
        <f>IF(VLOOKUP(A39,Регистрация!$C$4:$N$103,11,FALSE)=0," ",VLOOKUP(A39,Регистрация!$C$4:$N$103,11,FALSE))</f>
        <v>#N/A</v>
      </c>
      <c r="G39" s="8" t="e">
        <f>IF(VLOOKUP(A39,Регистрация!$C$4:$N$103,8,FALSE)=0," ",VLOOKUP(A39,Регистрация!$C$4:$N$103,8,FALSE))</f>
        <v>#N/A</v>
      </c>
      <c r="H39" s="19"/>
      <c r="I39" s="18"/>
      <c r="J39" s="24">
        <f t="shared" si="23"/>
        <v>0</v>
      </c>
      <c r="K39" s="8"/>
      <c r="L39" s="24">
        <f t="shared" si="24"/>
        <v>0</v>
      </c>
      <c r="M39" s="8"/>
      <c r="N39" s="24">
        <f t="shared" si="25"/>
        <v>0</v>
      </c>
      <c r="O39" s="8"/>
      <c r="P39" s="24">
        <f t="shared" si="26"/>
        <v>0</v>
      </c>
      <c r="Q39" s="8"/>
      <c r="R39" s="22">
        <f t="shared" si="27"/>
        <v>0</v>
      </c>
      <c r="S39" s="40">
        <v>30</v>
      </c>
      <c r="T39" s="34"/>
      <c r="U39" s="34"/>
      <c r="V39" s="34"/>
      <c r="W39" s="34"/>
      <c r="X39" s="18"/>
      <c r="Y39" s="24">
        <f t="shared" si="28"/>
        <v>0</v>
      </c>
      <c r="Z39" s="8"/>
      <c r="AA39" s="24">
        <f t="shared" si="29"/>
        <v>0</v>
      </c>
      <c r="AB39" s="8"/>
      <c r="AC39" s="24">
        <f t="shared" si="30"/>
        <v>0</v>
      </c>
      <c r="AD39" s="8"/>
      <c r="AE39" s="24">
        <f t="shared" si="31"/>
        <v>0</v>
      </c>
      <c r="AF39" s="8"/>
      <c r="AG39" s="22">
        <f t="shared" si="32"/>
        <v>0</v>
      </c>
      <c r="AH39" s="36"/>
      <c r="AI39" s="36"/>
      <c r="AJ39" s="36"/>
      <c r="AK39" s="36"/>
      <c r="AL39" s="36"/>
      <c r="AM39" s="36"/>
      <c r="AN39" s="36"/>
      <c r="AO39" s="20">
        <f t="shared" si="33"/>
        <v>0</v>
      </c>
      <c r="AP39" s="16"/>
      <c r="AQ39">
        <f t="shared" si="20"/>
        <v>0</v>
      </c>
    </row>
    <row r="40" spans="1:43" ht="15" hidden="1">
      <c r="A40" s="13">
        <v>31</v>
      </c>
      <c r="B40" s="9" t="e">
        <f>IF(VLOOKUP(A40,Регистрация!$C$4:$N$103,2,FALSE)=0," ",VLOOKUP(A40,Регистрация!$C$4:$N$103,2,FALSE))</f>
        <v>#N/A</v>
      </c>
      <c r="C40" s="9" t="e">
        <f>IF(VLOOKUP(A40,Регистрация!$C$4:$N$103,3,FALSE)=0," ",VLOOKUP(A40,Регистрация!$C$4:$N$103,3,FALSE))</f>
        <v>#N/A</v>
      </c>
      <c r="D40" s="38">
        <f>IF(ISERROR(SUM(SUM(Регистрация!$N$1-DATE(Регистрация!I34,Регистрация!H34,Регистрация!G34))/365.25))=TRUE," ",SUM(SUM(Регистрация!$N$1-DATE(Регистрация!I34,Регистрация!H34,Регистрация!G34))/365.25))</f>
        <v>10.132785763175907</v>
      </c>
      <c r="E40" s="8" t="e">
        <f>IF(VLOOKUP(A40,Регистрация!$C$4:$N$103,7,FALSE)=0,"б/р",VLOOKUP(A40,Регистрация!$C$4:$N$103,7,FALSE))</f>
        <v>#N/A</v>
      </c>
      <c r="F40" s="9" t="e">
        <f>IF(VLOOKUP(A40,Регистрация!$C$4:$N$103,11,FALSE)=0," ",VLOOKUP(A40,Регистрация!$C$4:$N$103,11,FALSE))</f>
        <v>#N/A</v>
      </c>
      <c r="G40" s="8" t="e">
        <f>IF(VLOOKUP(A40,Регистрация!$C$4:$N$103,8,FALSE)=0," ",VLOOKUP(A40,Регистрация!$C$4:$N$103,8,FALSE))</f>
        <v>#N/A</v>
      </c>
      <c r="H40" s="19"/>
      <c r="I40" s="18"/>
      <c r="J40" s="24">
        <f t="shared" si="23"/>
        <v>0</v>
      </c>
      <c r="K40" s="8"/>
      <c r="L40" s="24">
        <f t="shared" si="24"/>
        <v>0</v>
      </c>
      <c r="M40" s="8"/>
      <c r="N40" s="24">
        <f t="shared" si="25"/>
        <v>0</v>
      </c>
      <c r="O40" s="8"/>
      <c r="P40" s="24">
        <f t="shared" si="26"/>
        <v>0</v>
      </c>
      <c r="Q40" s="8"/>
      <c r="R40" s="22">
        <f t="shared" si="27"/>
        <v>0</v>
      </c>
      <c r="S40" s="40">
        <v>31</v>
      </c>
      <c r="T40" s="34"/>
      <c r="U40" s="34"/>
      <c r="V40" s="34"/>
      <c r="W40" s="34"/>
      <c r="X40" s="18"/>
      <c r="Y40" s="24">
        <f t="shared" si="28"/>
        <v>0</v>
      </c>
      <c r="Z40" s="8"/>
      <c r="AA40" s="24">
        <f t="shared" si="29"/>
        <v>0</v>
      </c>
      <c r="AB40" s="8"/>
      <c r="AC40" s="24">
        <f t="shared" si="30"/>
        <v>0</v>
      </c>
      <c r="AD40" s="8"/>
      <c r="AE40" s="24">
        <f t="shared" si="31"/>
        <v>0</v>
      </c>
      <c r="AF40" s="8"/>
      <c r="AG40" s="22">
        <f t="shared" si="32"/>
        <v>0</v>
      </c>
      <c r="AH40" s="36"/>
      <c r="AI40" s="36"/>
      <c r="AJ40" s="36"/>
      <c r="AK40" s="36"/>
      <c r="AL40" s="36"/>
      <c r="AM40" s="36"/>
      <c r="AN40" s="36"/>
      <c r="AO40" s="20">
        <f t="shared" si="33"/>
        <v>0</v>
      </c>
      <c r="AP40" s="16"/>
      <c r="AQ40">
        <f t="shared" si="20"/>
        <v>0</v>
      </c>
    </row>
    <row r="41" spans="1:43" ht="15" hidden="1">
      <c r="A41" s="13">
        <v>32</v>
      </c>
      <c r="B41" s="9" t="e">
        <f>IF(VLOOKUP(A41,Регистрация!$C$4:$N$103,2,FALSE)=0," ",VLOOKUP(A41,Регистрация!$C$4:$N$103,2,FALSE))</f>
        <v>#N/A</v>
      </c>
      <c r="C41" s="9" t="e">
        <f>IF(VLOOKUP(A41,Регистрация!$C$4:$N$103,3,FALSE)=0," ",VLOOKUP(A41,Регистрация!$C$4:$N$103,3,FALSE))</f>
        <v>#N/A</v>
      </c>
      <c r="D41" s="38">
        <f>IF(ISERROR(SUM(SUM(Регистрация!$N$1-DATE(Регистрация!I35,Регистрация!H35,Регистрация!G35))/365.25))=TRUE," ",SUM(SUM(Регистрация!$N$1-DATE(Регистрация!I35,Регистрация!H35,Регистрация!G35))/365.25))</f>
        <v>9.338809034907598</v>
      </c>
      <c r="E41" s="8" t="e">
        <f>IF(VLOOKUP(A41,Регистрация!$C$4:$N$103,7,FALSE)=0,"б/р",VLOOKUP(A41,Регистрация!$C$4:$N$103,7,FALSE))</f>
        <v>#N/A</v>
      </c>
      <c r="F41" s="9" t="e">
        <f>IF(VLOOKUP(A41,Регистрация!$C$4:$N$103,11,FALSE)=0," ",VLOOKUP(A41,Регистрация!$C$4:$N$103,11,FALSE))</f>
        <v>#N/A</v>
      </c>
      <c r="G41" s="8" t="e">
        <f>IF(VLOOKUP(A41,Регистрация!$C$4:$N$103,8,FALSE)=0," ",VLOOKUP(A41,Регистрация!$C$4:$N$103,8,FALSE))</f>
        <v>#N/A</v>
      </c>
      <c r="H41" s="19"/>
      <c r="I41" s="18"/>
      <c r="J41" s="24">
        <f t="shared" si="23"/>
        <v>0</v>
      </c>
      <c r="K41" s="8"/>
      <c r="L41" s="24">
        <f t="shared" si="24"/>
        <v>0</v>
      </c>
      <c r="M41" s="8"/>
      <c r="N41" s="24">
        <f t="shared" si="25"/>
        <v>0</v>
      </c>
      <c r="O41" s="8"/>
      <c r="P41" s="24">
        <f t="shared" si="26"/>
        <v>0</v>
      </c>
      <c r="Q41" s="8"/>
      <c r="R41" s="22">
        <f t="shared" si="27"/>
        <v>0</v>
      </c>
      <c r="S41" s="40">
        <v>32</v>
      </c>
      <c r="T41" s="34"/>
      <c r="U41" s="34"/>
      <c r="V41" s="34"/>
      <c r="W41" s="34"/>
      <c r="X41" s="18"/>
      <c r="Y41" s="24">
        <f t="shared" si="28"/>
        <v>0</v>
      </c>
      <c r="Z41" s="8"/>
      <c r="AA41" s="24">
        <f t="shared" si="29"/>
        <v>0</v>
      </c>
      <c r="AB41" s="8"/>
      <c r="AC41" s="24">
        <f t="shared" si="30"/>
        <v>0</v>
      </c>
      <c r="AD41" s="8"/>
      <c r="AE41" s="24">
        <f t="shared" si="31"/>
        <v>0</v>
      </c>
      <c r="AF41" s="8"/>
      <c r="AG41" s="22">
        <f t="shared" si="32"/>
        <v>0</v>
      </c>
      <c r="AH41" s="36"/>
      <c r="AI41" s="36"/>
      <c r="AJ41" s="36"/>
      <c r="AK41" s="36"/>
      <c r="AL41" s="36"/>
      <c r="AM41" s="36"/>
      <c r="AN41" s="36"/>
      <c r="AO41" s="20">
        <f t="shared" si="33"/>
        <v>0</v>
      </c>
      <c r="AP41" s="16"/>
      <c r="AQ41">
        <f t="shared" si="20"/>
        <v>0</v>
      </c>
    </row>
    <row r="42" spans="1:43" ht="15" hidden="1">
      <c r="A42" s="13">
        <v>33</v>
      </c>
      <c r="B42" s="9" t="e">
        <f>IF(VLOOKUP(A42,Регистрация!$C$4:$N$103,2,FALSE)=0," ",VLOOKUP(A42,Регистрация!$C$4:$N$103,2,FALSE))</f>
        <v>#N/A</v>
      </c>
      <c r="C42" s="9" t="e">
        <f>IF(VLOOKUP(A42,Регистрация!$C$4:$N$103,3,FALSE)=0," ",VLOOKUP(A42,Регистрация!$C$4:$N$103,3,FALSE))</f>
        <v>#N/A</v>
      </c>
      <c r="D42" s="38">
        <f>IF(ISERROR(SUM(SUM(Регистрация!$N$1-DATE(Регистрация!I36,Регистрация!H36,Регистрация!G36))/365.25))=TRUE," ",SUM(SUM(Регистрация!$N$1-DATE(Регистрация!I36,Регистрация!H36,Регистрация!G36))/365.25))</f>
        <v>12.76933607118412</v>
      </c>
      <c r="E42" s="8" t="e">
        <f>IF(VLOOKUP(A42,Регистрация!$C$4:$N$103,7,FALSE)=0,"б/р",VLOOKUP(A42,Регистрация!$C$4:$N$103,7,FALSE))</f>
        <v>#N/A</v>
      </c>
      <c r="F42" s="9" t="e">
        <f>IF(VLOOKUP(A42,Регистрация!$C$4:$N$103,11,FALSE)=0," ",VLOOKUP(A42,Регистрация!$C$4:$N$103,11,FALSE))</f>
        <v>#N/A</v>
      </c>
      <c r="G42" s="8" t="e">
        <f>IF(VLOOKUP(A42,Регистрация!$C$4:$N$103,8,FALSE)=0," ",VLOOKUP(A42,Регистрация!$C$4:$N$103,8,FALSE))</f>
        <v>#N/A</v>
      </c>
      <c r="H42" s="19"/>
      <c r="I42" s="18"/>
      <c r="J42" s="24">
        <f t="shared" si="23"/>
        <v>0</v>
      </c>
      <c r="K42" s="8"/>
      <c r="L42" s="24">
        <f t="shared" si="24"/>
        <v>0</v>
      </c>
      <c r="M42" s="8"/>
      <c r="N42" s="24">
        <f t="shared" si="25"/>
        <v>0</v>
      </c>
      <c r="O42" s="8"/>
      <c r="P42" s="24">
        <f t="shared" si="26"/>
        <v>0</v>
      </c>
      <c r="Q42" s="8"/>
      <c r="R42" s="22">
        <f t="shared" si="27"/>
        <v>0</v>
      </c>
      <c r="S42" s="40">
        <v>33</v>
      </c>
      <c r="T42" s="34"/>
      <c r="U42" s="34"/>
      <c r="V42" s="34"/>
      <c r="W42" s="34"/>
      <c r="X42" s="18"/>
      <c r="Y42" s="24">
        <f t="shared" si="28"/>
        <v>0</v>
      </c>
      <c r="Z42" s="8"/>
      <c r="AA42" s="24">
        <f t="shared" si="29"/>
        <v>0</v>
      </c>
      <c r="AB42" s="8"/>
      <c r="AC42" s="24">
        <f t="shared" si="30"/>
        <v>0</v>
      </c>
      <c r="AD42" s="8"/>
      <c r="AE42" s="24">
        <f t="shared" si="31"/>
        <v>0</v>
      </c>
      <c r="AF42" s="8"/>
      <c r="AG42" s="22">
        <f t="shared" si="32"/>
        <v>0</v>
      </c>
      <c r="AH42" s="36"/>
      <c r="AI42" s="36"/>
      <c r="AJ42" s="36"/>
      <c r="AK42" s="36"/>
      <c r="AL42" s="36"/>
      <c r="AM42" s="36"/>
      <c r="AN42" s="36"/>
      <c r="AO42" s="20">
        <f t="shared" si="33"/>
        <v>0</v>
      </c>
      <c r="AP42" s="16"/>
      <c r="AQ42">
        <f t="shared" si="20"/>
        <v>0</v>
      </c>
    </row>
    <row r="43" spans="1:43" ht="15" hidden="1">
      <c r="A43" s="13">
        <v>34</v>
      </c>
      <c r="B43" s="9" t="e">
        <f>IF(VLOOKUP(A43,Регистрация!$C$4:$N$103,2,FALSE)=0," ",VLOOKUP(A43,Регистрация!$C$4:$N$103,2,FALSE))</f>
        <v>#N/A</v>
      </c>
      <c r="C43" s="9" t="e">
        <f>IF(VLOOKUP(A43,Регистрация!$C$4:$N$103,3,FALSE)=0," ",VLOOKUP(A43,Регистрация!$C$4:$N$103,3,FALSE))</f>
        <v>#N/A</v>
      </c>
      <c r="D43" s="38">
        <f>IF(ISERROR(SUM(SUM(Регистрация!$N$1-DATE(Регистрация!I37,Регистрация!H37,Регистрация!G37))/365.25))=TRUE," ",SUM(SUM(Регистрация!$N$1-DATE(Регистрация!I37,Регистрация!H37,Регистрация!G37))/365.25))</f>
        <v>8.93908281998631</v>
      </c>
      <c r="E43" s="8" t="e">
        <f>IF(VLOOKUP(A43,Регистрация!$C$4:$N$103,7,FALSE)=0,"б/р",VLOOKUP(A43,Регистрация!$C$4:$N$103,7,FALSE))</f>
        <v>#N/A</v>
      </c>
      <c r="F43" s="9" t="e">
        <f>IF(VLOOKUP(A43,Регистрация!$C$4:$N$103,11,FALSE)=0," ",VLOOKUP(A43,Регистрация!$C$4:$N$103,11,FALSE))</f>
        <v>#N/A</v>
      </c>
      <c r="G43" s="8" t="e">
        <f>IF(VLOOKUP(A43,Регистрация!$C$4:$N$103,8,FALSE)=0," ",VLOOKUP(A43,Регистрация!$C$4:$N$103,8,FALSE))</f>
        <v>#N/A</v>
      </c>
      <c r="H43" s="19"/>
      <c r="I43" s="18"/>
      <c r="J43" s="24">
        <f t="shared" si="23"/>
        <v>0</v>
      </c>
      <c r="K43" s="8"/>
      <c r="L43" s="24">
        <f t="shared" si="24"/>
        <v>0</v>
      </c>
      <c r="M43" s="8"/>
      <c r="N43" s="24">
        <f t="shared" si="25"/>
        <v>0</v>
      </c>
      <c r="O43" s="8"/>
      <c r="P43" s="24">
        <f t="shared" si="26"/>
        <v>0</v>
      </c>
      <c r="Q43" s="8"/>
      <c r="R43" s="22">
        <f t="shared" si="27"/>
        <v>0</v>
      </c>
      <c r="S43" s="40">
        <v>34</v>
      </c>
      <c r="T43" s="34"/>
      <c r="U43" s="34"/>
      <c r="V43" s="34"/>
      <c r="W43" s="34"/>
      <c r="X43" s="18"/>
      <c r="Y43" s="24">
        <f t="shared" si="28"/>
        <v>0</v>
      </c>
      <c r="Z43" s="8"/>
      <c r="AA43" s="24">
        <f t="shared" si="29"/>
        <v>0</v>
      </c>
      <c r="AB43" s="8"/>
      <c r="AC43" s="24">
        <f t="shared" si="30"/>
        <v>0</v>
      </c>
      <c r="AD43" s="8"/>
      <c r="AE43" s="24">
        <f t="shared" si="31"/>
        <v>0</v>
      </c>
      <c r="AF43" s="8"/>
      <c r="AG43" s="22">
        <f t="shared" si="32"/>
        <v>0</v>
      </c>
      <c r="AH43" s="36"/>
      <c r="AI43" s="36"/>
      <c r="AJ43" s="36"/>
      <c r="AK43" s="36"/>
      <c r="AL43" s="36"/>
      <c r="AM43" s="36"/>
      <c r="AN43" s="36"/>
      <c r="AO43" s="20">
        <f t="shared" si="33"/>
        <v>0</v>
      </c>
      <c r="AP43" s="16"/>
      <c r="AQ43">
        <f t="shared" si="20"/>
        <v>0</v>
      </c>
    </row>
    <row r="44" spans="1:43" ht="15" hidden="1">
      <c r="A44" s="13">
        <v>35</v>
      </c>
      <c r="B44" s="9" t="e">
        <f>IF(VLOOKUP(A44,Регистрация!$C$4:$N$103,2,FALSE)=0," ",VLOOKUP(A44,Регистрация!$C$4:$N$103,2,FALSE))</f>
        <v>#N/A</v>
      </c>
      <c r="C44" s="9" t="e">
        <f>IF(VLOOKUP(A44,Регистрация!$C$4:$N$103,3,FALSE)=0," ",VLOOKUP(A44,Регистрация!$C$4:$N$103,3,FALSE))</f>
        <v>#N/A</v>
      </c>
      <c r="D44" s="38">
        <f>IF(ISERROR(SUM(SUM(Регистрация!$N$1-DATE(Регистрация!I38,Регистрация!H38,Регистрация!G38))/365.25))=TRUE," ",SUM(SUM(Регистрация!$N$1-DATE(Регистрация!I38,Регистрация!H38,Регистрация!G38))/365.25))</f>
        <v>10.704996577686517</v>
      </c>
      <c r="E44" s="8" t="e">
        <f>IF(VLOOKUP(A44,Регистрация!$C$4:$N$103,7,FALSE)=0,"б/р",VLOOKUP(A44,Регистрация!$C$4:$N$103,7,FALSE))</f>
        <v>#N/A</v>
      </c>
      <c r="F44" s="9" t="e">
        <f>IF(VLOOKUP(A44,Регистрация!$C$4:$N$103,11,FALSE)=0," ",VLOOKUP(A44,Регистрация!$C$4:$N$103,11,FALSE))</f>
        <v>#N/A</v>
      </c>
      <c r="G44" s="8" t="e">
        <f>IF(VLOOKUP(A44,Регистрация!$C$4:$N$103,8,FALSE)=0," ",VLOOKUP(A44,Регистрация!$C$4:$N$103,8,FALSE))</f>
        <v>#N/A</v>
      </c>
      <c r="H44" s="19"/>
      <c r="I44" s="18"/>
      <c r="J44" s="24">
        <f t="shared" si="23"/>
        <v>0</v>
      </c>
      <c r="K44" s="8"/>
      <c r="L44" s="24">
        <f t="shared" si="24"/>
        <v>0</v>
      </c>
      <c r="M44" s="8"/>
      <c r="N44" s="24">
        <f t="shared" si="25"/>
        <v>0</v>
      </c>
      <c r="O44" s="8"/>
      <c r="P44" s="24">
        <f t="shared" si="26"/>
        <v>0</v>
      </c>
      <c r="Q44" s="8"/>
      <c r="R44" s="22">
        <f t="shared" si="27"/>
        <v>0</v>
      </c>
      <c r="S44" s="40">
        <v>35</v>
      </c>
      <c r="T44" s="34"/>
      <c r="U44" s="34"/>
      <c r="V44" s="34"/>
      <c r="W44" s="34"/>
      <c r="X44" s="18"/>
      <c r="Y44" s="24">
        <f t="shared" si="28"/>
        <v>0</v>
      </c>
      <c r="Z44" s="8"/>
      <c r="AA44" s="24">
        <f t="shared" si="29"/>
        <v>0</v>
      </c>
      <c r="AB44" s="8"/>
      <c r="AC44" s="24">
        <f t="shared" si="30"/>
        <v>0</v>
      </c>
      <c r="AD44" s="8"/>
      <c r="AE44" s="24">
        <f t="shared" si="31"/>
        <v>0</v>
      </c>
      <c r="AF44" s="8"/>
      <c r="AG44" s="22">
        <f t="shared" si="32"/>
        <v>0</v>
      </c>
      <c r="AH44" s="36"/>
      <c r="AI44" s="36"/>
      <c r="AJ44" s="36"/>
      <c r="AK44" s="36"/>
      <c r="AL44" s="36"/>
      <c r="AM44" s="36"/>
      <c r="AN44" s="36"/>
      <c r="AO44" s="20">
        <f t="shared" si="33"/>
        <v>0</v>
      </c>
      <c r="AP44" s="16"/>
      <c r="AQ44">
        <f t="shared" si="20"/>
        <v>0</v>
      </c>
    </row>
    <row r="45" spans="1:43" ht="15" hidden="1">
      <c r="A45" s="13">
        <v>36</v>
      </c>
      <c r="B45" s="9" t="e">
        <f>IF(VLOOKUP(A45,Регистрация!$C$4:$N$103,2,FALSE)=0," ",VLOOKUP(A45,Регистрация!$C$4:$N$103,2,FALSE))</f>
        <v>#N/A</v>
      </c>
      <c r="C45" s="9" t="e">
        <f>IF(VLOOKUP(A45,Регистрация!$C$4:$N$103,3,FALSE)=0," ",VLOOKUP(A45,Регистрация!$C$4:$N$103,3,FALSE))</f>
        <v>#N/A</v>
      </c>
      <c r="D45" s="38">
        <f>IF(ISERROR(SUM(SUM(Регистрация!$N$1-DATE(Регистрация!I39,Регистрация!H39,Регистрация!G39))/365.25))=TRUE," ",SUM(SUM(Регистрация!$N$1-DATE(Регистрация!I39,Регистрация!H39,Регистрация!G39))/365.25))</f>
        <v>11.014373716632443</v>
      </c>
      <c r="E45" s="8" t="e">
        <f>IF(VLOOKUP(A45,Регистрация!$C$4:$N$103,7,FALSE)=0,"б/р",VLOOKUP(A45,Регистрация!$C$4:$N$103,7,FALSE))</f>
        <v>#N/A</v>
      </c>
      <c r="F45" s="9" t="e">
        <f>IF(VLOOKUP(A45,Регистрация!$C$4:$N$103,11,FALSE)=0," ",VLOOKUP(A45,Регистрация!$C$4:$N$103,11,FALSE))</f>
        <v>#N/A</v>
      </c>
      <c r="G45" s="8" t="e">
        <f>IF(VLOOKUP(A45,Регистрация!$C$4:$N$103,8,FALSE)=0," ",VLOOKUP(A45,Регистрация!$C$4:$N$103,8,FALSE))</f>
        <v>#N/A</v>
      </c>
      <c r="H45" s="19"/>
      <c r="I45" s="18"/>
      <c r="J45" s="24">
        <f t="shared" si="23"/>
        <v>0</v>
      </c>
      <c r="K45" s="8"/>
      <c r="L45" s="24">
        <f t="shared" si="24"/>
        <v>0</v>
      </c>
      <c r="M45" s="8"/>
      <c r="N45" s="24">
        <f t="shared" si="25"/>
        <v>0</v>
      </c>
      <c r="O45" s="8"/>
      <c r="P45" s="24">
        <f t="shared" si="26"/>
        <v>0</v>
      </c>
      <c r="Q45" s="8"/>
      <c r="R45" s="22">
        <f t="shared" si="27"/>
        <v>0</v>
      </c>
      <c r="S45" s="40">
        <v>36</v>
      </c>
      <c r="T45" s="34"/>
      <c r="U45" s="34"/>
      <c r="V45" s="34"/>
      <c r="W45" s="34"/>
      <c r="X45" s="18"/>
      <c r="Y45" s="24">
        <f t="shared" si="28"/>
        <v>0</v>
      </c>
      <c r="Z45" s="8"/>
      <c r="AA45" s="24">
        <f t="shared" si="29"/>
        <v>0</v>
      </c>
      <c r="AB45" s="8"/>
      <c r="AC45" s="24">
        <f t="shared" si="30"/>
        <v>0</v>
      </c>
      <c r="AD45" s="8"/>
      <c r="AE45" s="24">
        <f t="shared" si="31"/>
        <v>0</v>
      </c>
      <c r="AF45" s="8"/>
      <c r="AG45" s="22">
        <f t="shared" si="32"/>
        <v>0</v>
      </c>
      <c r="AH45" s="36"/>
      <c r="AI45" s="36"/>
      <c r="AJ45" s="36"/>
      <c r="AK45" s="36"/>
      <c r="AL45" s="36"/>
      <c r="AM45" s="36"/>
      <c r="AN45" s="36"/>
      <c r="AO45" s="20">
        <f t="shared" si="33"/>
        <v>0</v>
      </c>
      <c r="AP45" s="16"/>
      <c r="AQ45">
        <f t="shared" si="20"/>
        <v>0</v>
      </c>
    </row>
    <row r="46" spans="1:43" ht="15" hidden="1">
      <c r="A46" s="13">
        <v>37</v>
      </c>
      <c r="B46" s="9" t="e">
        <f>IF(VLOOKUP(A46,Регистрация!$C$4:$N$103,2,FALSE)=0," ",VLOOKUP(A46,Регистрация!$C$4:$N$103,2,FALSE))</f>
        <v>#N/A</v>
      </c>
      <c r="C46" s="9" t="e">
        <f>IF(VLOOKUP(A46,Регистрация!$C$4:$N$103,3,FALSE)=0," ",VLOOKUP(A46,Регистрация!$C$4:$N$103,3,FALSE))</f>
        <v>#N/A</v>
      </c>
      <c r="D46" s="38">
        <f>IF(ISERROR(SUM(SUM(Регистрация!$N$1-DATE(Регистрация!I40,Регистрация!H40,Регистрация!G40))/365.25))=TRUE," ",SUM(SUM(Регистрация!$N$1-DATE(Регистрация!I40,Регистрация!H40,Регистрация!G40))/365.25))</f>
        <v>12.61054072553046</v>
      </c>
      <c r="E46" s="8" t="e">
        <f>IF(VLOOKUP(A46,Регистрация!$C$4:$N$103,7,FALSE)=0,"б/р",VLOOKUP(A46,Регистрация!$C$4:$N$103,7,FALSE))</f>
        <v>#N/A</v>
      </c>
      <c r="F46" s="9" t="e">
        <f>IF(VLOOKUP(A46,Регистрация!$C$4:$N$103,11,FALSE)=0," ",VLOOKUP(A46,Регистрация!$C$4:$N$103,11,FALSE))</f>
        <v>#N/A</v>
      </c>
      <c r="G46" s="8" t="e">
        <f>IF(VLOOKUP(A46,Регистрация!$C$4:$N$103,8,FALSE)=0," ",VLOOKUP(A46,Регистрация!$C$4:$N$103,8,FALSE))</f>
        <v>#N/A</v>
      </c>
      <c r="H46" s="19"/>
      <c r="I46" s="18"/>
      <c r="J46" s="24">
        <f t="shared" si="23"/>
        <v>0</v>
      </c>
      <c r="K46" s="8"/>
      <c r="L46" s="24">
        <f t="shared" si="24"/>
        <v>0</v>
      </c>
      <c r="M46" s="8"/>
      <c r="N46" s="24">
        <f t="shared" si="25"/>
        <v>0</v>
      </c>
      <c r="O46" s="8"/>
      <c r="P46" s="24">
        <f t="shared" si="26"/>
        <v>0</v>
      </c>
      <c r="Q46" s="8"/>
      <c r="R46" s="22">
        <f t="shared" si="27"/>
        <v>0</v>
      </c>
      <c r="S46" s="40">
        <v>37</v>
      </c>
      <c r="T46" s="34"/>
      <c r="U46" s="34"/>
      <c r="V46" s="34"/>
      <c r="W46" s="34"/>
      <c r="X46" s="18"/>
      <c r="Y46" s="24">
        <f t="shared" si="28"/>
        <v>0</v>
      </c>
      <c r="Z46" s="8"/>
      <c r="AA46" s="24">
        <f t="shared" si="29"/>
        <v>0</v>
      </c>
      <c r="AB46" s="8"/>
      <c r="AC46" s="24">
        <f t="shared" si="30"/>
        <v>0</v>
      </c>
      <c r="AD46" s="8"/>
      <c r="AE46" s="24">
        <f t="shared" si="31"/>
        <v>0</v>
      </c>
      <c r="AF46" s="8"/>
      <c r="AG46" s="22">
        <f t="shared" si="32"/>
        <v>0</v>
      </c>
      <c r="AH46" s="36"/>
      <c r="AI46" s="36"/>
      <c r="AJ46" s="36"/>
      <c r="AK46" s="36"/>
      <c r="AL46" s="36"/>
      <c r="AM46" s="36"/>
      <c r="AN46" s="36"/>
      <c r="AO46" s="20">
        <f t="shared" si="33"/>
        <v>0</v>
      </c>
      <c r="AP46" s="16"/>
      <c r="AQ46">
        <f t="shared" si="20"/>
        <v>0</v>
      </c>
    </row>
    <row r="47" spans="1:43" ht="15" hidden="1">
      <c r="A47" s="13">
        <v>38</v>
      </c>
      <c r="B47" s="9" t="e">
        <f>IF(VLOOKUP(A47,Регистрация!$C$4:$N$103,2,FALSE)=0," ",VLOOKUP(A47,Регистрация!$C$4:$N$103,2,FALSE))</f>
        <v>#N/A</v>
      </c>
      <c r="C47" s="9" t="e">
        <f>IF(VLOOKUP(A47,Регистрация!$C$4:$N$103,3,FALSE)=0," ",VLOOKUP(A47,Регистрация!$C$4:$N$103,3,FALSE))</f>
        <v>#N/A</v>
      </c>
      <c r="D47" s="38">
        <f>IF(ISERROR(SUM(SUM(Регистрация!$N$1-DATE(Регистрация!I41,Регистрация!H41,Регистрация!G41))/365.25))=TRUE," ",SUM(SUM(Регистрация!$N$1-DATE(Регистрация!I41,Регистрация!H41,Регистрация!G41))/365.25))</f>
        <v>10.850102669404517</v>
      </c>
      <c r="E47" s="8" t="e">
        <f>IF(VLOOKUP(A47,Регистрация!$C$4:$N$103,7,FALSE)=0,"б/р",VLOOKUP(A47,Регистрация!$C$4:$N$103,7,FALSE))</f>
        <v>#N/A</v>
      </c>
      <c r="F47" s="9" t="e">
        <f>IF(VLOOKUP(A47,Регистрация!$C$4:$N$103,11,FALSE)=0," ",VLOOKUP(A47,Регистрация!$C$4:$N$103,11,FALSE))</f>
        <v>#N/A</v>
      </c>
      <c r="G47" s="8" t="e">
        <f>IF(VLOOKUP(A47,Регистрация!$C$4:$N$103,8,FALSE)=0," ",VLOOKUP(A47,Регистрация!$C$4:$N$103,8,FALSE))</f>
        <v>#N/A</v>
      </c>
      <c r="H47" s="19"/>
      <c r="I47" s="18"/>
      <c r="J47" s="24">
        <f t="shared" si="23"/>
        <v>0</v>
      </c>
      <c r="K47" s="8"/>
      <c r="L47" s="24">
        <f t="shared" si="24"/>
        <v>0</v>
      </c>
      <c r="M47" s="8"/>
      <c r="N47" s="24">
        <f t="shared" si="25"/>
        <v>0</v>
      </c>
      <c r="O47" s="8"/>
      <c r="P47" s="24">
        <f t="shared" si="26"/>
        <v>0</v>
      </c>
      <c r="Q47" s="8"/>
      <c r="R47" s="22">
        <f t="shared" si="27"/>
        <v>0</v>
      </c>
      <c r="S47" s="40">
        <v>38</v>
      </c>
      <c r="T47" s="34"/>
      <c r="U47" s="34"/>
      <c r="V47" s="34"/>
      <c r="W47" s="34"/>
      <c r="X47" s="18"/>
      <c r="Y47" s="24">
        <f t="shared" si="28"/>
        <v>0</v>
      </c>
      <c r="Z47" s="8"/>
      <c r="AA47" s="24">
        <f t="shared" si="29"/>
        <v>0</v>
      </c>
      <c r="AB47" s="8"/>
      <c r="AC47" s="24">
        <f t="shared" si="30"/>
        <v>0</v>
      </c>
      <c r="AD47" s="8"/>
      <c r="AE47" s="24">
        <f t="shared" si="31"/>
        <v>0</v>
      </c>
      <c r="AF47" s="8"/>
      <c r="AG47" s="22">
        <f t="shared" si="32"/>
        <v>0</v>
      </c>
      <c r="AH47" s="36"/>
      <c r="AI47" s="36"/>
      <c r="AJ47" s="36"/>
      <c r="AK47" s="36"/>
      <c r="AL47" s="36"/>
      <c r="AM47" s="36"/>
      <c r="AN47" s="36"/>
      <c r="AO47" s="20">
        <f t="shared" si="33"/>
        <v>0</v>
      </c>
      <c r="AP47" s="16"/>
      <c r="AQ47">
        <f t="shared" si="20"/>
        <v>0</v>
      </c>
    </row>
    <row r="48" spans="1:43" ht="15" hidden="1">
      <c r="A48" s="13">
        <v>39</v>
      </c>
      <c r="B48" s="9" t="e">
        <f>IF(VLOOKUP(A48,Регистрация!$C$4:$N$103,2,FALSE)=0," ",VLOOKUP(A48,Регистрация!$C$4:$N$103,2,FALSE))</f>
        <v>#N/A</v>
      </c>
      <c r="C48" s="9" t="e">
        <f>IF(VLOOKUP(A48,Регистрация!$C$4:$N$103,3,FALSE)=0," ",VLOOKUP(A48,Регистрация!$C$4:$N$103,3,FALSE))</f>
        <v>#N/A</v>
      </c>
      <c r="D48" s="38">
        <f>IF(ISERROR(SUM(SUM(Регистрация!$N$1-DATE(Регистрация!I42,Регистрация!H42,Регистрация!G42))/365.25))=TRUE," ",SUM(SUM(Регистрация!$N$1-DATE(Регистрация!I42,Регистрация!H42,Регистрация!G42))/365.25))</f>
        <v>10.907597535934292</v>
      </c>
      <c r="E48" s="8" t="e">
        <f>IF(VLOOKUP(A48,Регистрация!$C$4:$N$103,7,FALSE)=0,"б/р",VLOOKUP(A48,Регистрация!$C$4:$N$103,7,FALSE))</f>
        <v>#N/A</v>
      </c>
      <c r="F48" s="9" t="e">
        <f>IF(VLOOKUP(A48,Регистрация!$C$4:$N$103,11,FALSE)=0," ",VLOOKUP(A48,Регистрация!$C$4:$N$103,11,FALSE))</f>
        <v>#N/A</v>
      </c>
      <c r="G48" s="8" t="e">
        <f>IF(VLOOKUP(A48,Регистрация!$C$4:$N$103,8,FALSE)=0," ",VLOOKUP(A48,Регистрация!$C$4:$N$103,8,FALSE))</f>
        <v>#N/A</v>
      </c>
      <c r="H48" s="19"/>
      <c r="I48" s="18"/>
      <c r="J48" s="24">
        <f t="shared" si="23"/>
        <v>0</v>
      </c>
      <c r="K48" s="8"/>
      <c r="L48" s="24">
        <f t="shared" si="24"/>
        <v>0</v>
      </c>
      <c r="M48" s="8"/>
      <c r="N48" s="24">
        <f t="shared" si="25"/>
        <v>0</v>
      </c>
      <c r="O48" s="8"/>
      <c r="P48" s="24">
        <f t="shared" si="26"/>
        <v>0</v>
      </c>
      <c r="Q48" s="8"/>
      <c r="R48" s="22">
        <f t="shared" si="27"/>
        <v>0</v>
      </c>
      <c r="S48" s="40">
        <v>39</v>
      </c>
      <c r="T48" s="34"/>
      <c r="U48" s="34"/>
      <c r="V48" s="34"/>
      <c r="W48" s="34"/>
      <c r="X48" s="18"/>
      <c r="Y48" s="24">
        <f t="shared" si="28"/>
        <v>0</v>
      </c>
      <c r="Z48" s="8"/>
      <c r="AA48" s="24">
        <f t="shared" si="29"/>
        <v>0</v>
      </c>
      <c r="AB48" s="8"/>
      <c r="AC48" s="24">
        <f t="shared" si="30"/>
        <v>0</v>
      </c>
      <c r="AD48" s="8"/>
      <c r="AE48" s="24">
        <f t="shared" si="31"/>
        <v>0</v>
      </c>
      <c r="AF48" s="8"/>
      <c r="AG48" s="22">
        <f t="shared" si="32"/>
        <v>0</v>
      </c>
      <c r="AH48" s="36"/>
      <c r="AI48" s="36"/>
      <c r="AJ48" s="36"/>
      <c r="AK48" s="36"/>
      <c r="AL48" s="36"/>
      <c r="AM48" s="36"/>
      <c r="AN48" s="36"/>
      <c r="AO48" s="20">
        <f t="shared" si="33"/>
        <v>0</v>
      </c>
      <c r="AP48" s="16"/>
      <c r="AQ48">
        <f t="shared" si="20"/>
        <v>0</v>
      </c>
    </row>
    <row r="49" spans="1:43" ht="15" hidden="1">
      <c r="A49" s="13">
        <v>40</v>
      </c>
      <c r="B49" s="9" t="e">
        <f>IF(VLOOKUP(A49,Регистрация!$C$4:$N$103,2,FALSE)=0," ",VLOOKUP(A49,Регистрация!$C$4:$N$103,2,FALSE))</f>
        <v>#N/A</v>
      </c>
      <c r="C49" s="9" t="e">
        <f>IF(VLOOKUP(A49,Регистрация!$C$4:$N$103,3,FALSE)=0," ",VLOOKUP(A49,Регистрация!$C$4:$N$103,3,FALSE))</f>
        <v>#N/A</v>
      </c>
      <c r="D49" s="38">
        <f>IF(ISERROR(SUM(SUM(Регистрация!$N$1-DATE(Регистрация!I43,Регистрация!H43,Регистрация!G43))/365.25))=TRUE," ",SUM(SUM(Регистрация!$N$1-DATE(Регистрация!I43,Регистрация!H43,Регистрация!G43))/365.25))</f>
        <v>10.822724161533197</v>
      </c>
      <c r="E49" s="8" t="e">
        <f>IF(VLOOKUP(A49,Регистрация!$C$4:$N$103,7,FALSE)=0,"б/р",VLOOKUP(A49,Регистрация!$C$4:$N$103,7,FALSE))</f>
        <v>#N/A</v>
      </c>
      <c r="F49" s="9" t="e">
        <f>IF(VLOOKUP(A49,Регистрация!$C$4:$N$103,11,FALSE)=0," ",VLOOKUP(A49,Регистрация!$C$4:$N$103,11,FALSE))</f>
        <v>#N/A</v>
      </c>
      <c r="G49" s="8" t="e">
        <f>IF(VLOOKUP(A49,Регистрация!$C$4:$N$103,8,FALSE)=0," ",VLOOKUP(A49,Регистрация!$C$4:$N$103,8,FALSE))</f>
        <v>#N/A</v>
      </c>
      <c r="H49" s="19"/>
      <c r="I49" s="18"/>
      <c r="J49" s="24">
        <f t="shared" si="23"/>
        <v>0</v>
      </c>
      <c r="K49" s="8"/>
      <c r="L49" s="24">
        <f t="shared" si="24"/>
        <v>0</v>
      </c>
      <c r="M49" s="8"/>
      <c r="N49" s="24">
        <f t="shared" si="25"/>
        <v>0</v>
      </c>
      <c r="O49" s="8"/>
      <c r="P49" s="24">
        <f t="shared" si="26"/>
        <v>0</v>
      </c>
      <c r="Q49" s="8"/>
      <c r="R49" s="22">
        <f t="shared" si="27"/>
        <v>0</v>
      </c>
      <c r="S49" s="40">
        <v>40</v>
      </c>
      <c r="T49" s="34"/>
      <c r="U49" s="34"/>
      <c r="V49" s="34"/>
      <c r="W49" s="34"/>
      <c r="X49" s="18"/>
      <c r="Y49" s="24">
        <f t="shared" si="28"/>
        <v>0</v>
      </c>
      <c r="Z49" s="8"/>
      <c r="AA49" s="24">
        <f t="shared" si="29"/>
        <v>0</v>
      </c>
      <c r="AB49" s="8"/>
      <c r="AC49" s="24">
        <f t="shared" si="30"/>
        <v>0</v>
      </c>
      <c r="AD49" s="8"/>
      <c r="AE49" s="24">
        <f t="shared" si="31"/>
        <v>0</v>
      </c>
      <c r="AF49" s="8"/>
      <c r="AG49" s="22">
        <f t="shared" si="32"/>
        <v>0</v>
      </c>
      <c r="AH49" s="36"/>
      <c r="AI49" s="36"/>
      <c r="AJ49" s="36"/>
      <c r="AK49" s="36"/>
      <c r="AL49" s="36"/>
      <c r="AM49" s="36"/>
      <c r="AN49" s="36"/>
      <c r="AO49" s="20">
        <f t="shared" si="33"/>
        <v>0</v>
      </c>
      <c r="AP49" s="16"/>
      <c r="AQ49">
        <f t="shared" si="20"/>
        <v>0</v>
      </c>
    </row>
    <row r="50" spans="1:43" ht="15" hidden="1">
      <c r="A50" s="13">
        <v>41</v>
      </c>
      <c r="B50" s="9" t="e">
        <f>IF(VLOOKUP(A50,Регистрация!$C$4:$N$103,2,FALSE)=0," ",VLOOKUP(A50,Регистрация!$C$4:$N$103,2,FALSE))</f>
        <v>#N/A</v>
      </c>
      <c r="C50" s="9" t="e">
        <f>IF(VLOOKUP(A50,Регистрация!$C$4:$N$103,3,FALSE)=0," ",VLOOKUP(A50,Регистрация!$C$4:$N$103,3,FALSE))</f>
        <v>#N/A</v>
      </c>
      <c r="D50" s="38">
        <f>IF(ISERROR(SUM(SUM(Регистрация!$N$1-DATE(Регистрация!I44,Регистрация!H44,Регистрация!G44))/365.25))=TRUE," ",SUM(SUM(Регистрация!$N$1-DATE(Регистрация!I44,Регистрация!H44,Регистрация!G44))/365.25))</f>
        <v>10.822724161533197</v>
      </c>
      <c r="E50" s="8" t="e">
        <f>IF(VLOOKUP(A50,Регистрация!$C$4:$N$103,7,FALSE)=0,"б/р",VLOOKUP(A50,Регистрация!$C$4:$N$103,7,FALSE))</f>
        <v>#N/A</v>
      </c>
      <c r="F50" s="9" t="e">
        <f>IF(VLOOKUP(A50,Регистрация!$C$4:$N$103,11,FALSE)=0," ",VLOOKUP(A50,Регистрация!$C$4:$N$103,11,FALSE))</f>
        <v>#N/A</v>
      </c>
      <c r="G50" s="8" t="e">
        <f>IF(VLOOKUP(A50,Регистрация!$C$4:$N$103,8,FALSE)=0," ",VLOOKUP(A50,Регистрация!$C$4:$N$103,8,FALSE))</f>
        <v>#N/A</v>
      </c>
      <c r="H50" s="19"/>
      <c r="I50" s="18"/>
      <c r="J50" s="24">
        <f t="shared" si="23"/>
        <v>0</v>
      </c>
      <c r="K50" s="8"/>
      <c r="L50" s="24">
        <f t="shared" si="24"/>
        <v>0</v>
      </c>
      <c r="M50" s="8"/>
      <c r="N50" s="24">
        <f t="shared" si="25"/>
        <v>0</v>
      </c>
      <c r="O50" s="8"/>
      <c r="P50" s="24">
        <f t="shared" si="26"/>
        <v>0</v>
      </c>
      <c r="Q50" s="8"/>
      <c r="R50" s="22">
        <f t="shared" si="27"/>
        <v>0</v>
      </c>
      <c r="S50" s="40">
        <v>41</v>
      </c>
      <c r="T50" s="34"/>
      <c r="U50" s="34"/>
      <c r="V50" s="34"/>
      <c r="W50" s="34"/>
      <c r="X50" s="18"/>
      <c r="Y50" s="24">
        <f t="shared" si="28"/>
        <v>0</v>
      </c>
      <c r="Z50" s="8"/>
      <c r="AA50" s="24">
        <f t="shared" si="29"/>
        <v>0</v>
      </c>
      <c r="AB50" s="8"/>
      <c r="AC50" s="24">
        <f t="shared" si="30"/>
        <v>0</v>
      </c>
      <c r="AD50" s="8"/>
      <c r="AE50" s="24">
        <f t="shared" si="31"/>
        <v>0</v>
      </c>
      <c r="AF50" s="8"/>
      <c r="AG50" s="22">
        <f t="shared" si="32"/>
        <v>0</v>
      </c>
      <c r="AH50" s="36"/>
      <c r="AI50" s="36"/>
      <c r="AJ50" s="36"/>
      <c r="AK50" s="36"/>
      <c r="AL50" s="36"/>
      <c r="AM50" s="36"/>
      <c r="AN50" s="36"/>
      <c r="AO50" s="20">
        <f t="shared" si="33"/>
        <v>0</v>
      </c>
      <c r="AP50" s="16"/>
      <c r="AQ50">
        <f t="shared" si="20"/>
        <v>0</v>
      </c>
    </row>
    <row r="51" spans="1:43" ht="15" hidden="1">
      <c r="A51" s="13">
        <v>42</v>
      </c>
      <c r="B51" s="9" t="e">
        <f>IF(VLOOKUP(A51,Регистрация!$C$4:$N$103,2,FALSE)=0," ",VLOOKUP(A51,Регистрация!$C$4:$N$103,2,FALSE))</f>
        <v>#N/A</v>
      </c>
      <c r="C51" s="9" t="e">
        <f>IF(VLOOKUP(A51,Регистрация!$C$4:$N$103,3,FALSE)=0," ",VLOOKUP(A51,Регистрация!$C$4:$N$103,3,FALSE))</f>
        <v>#N/A</v>
      </c>
      <c r="D51" s="38">
        <f>IF(ISERROR(SUM(SUM(Регистрация!$N$1-DATE(Регистрация!I45,Регистрация!H45,Регистрация!G45))/365.25))=TRUE," ",SUM(SUM(Регистрация!$N$1-DATE(Регистрация!I45,Регистрация!H45,Регистрация!G45))/365.25))</f>
        <v>11.222450376454484</v>
      </c>
      <c r="E51" s="8" t="e">
        <f>IF(VLOOKUP(A51,Регистрация!$C$4:$N$103,7,FALSE)=0,"б/р",VLOOKUP(A51,Регистрация!$C$4:$N$103,7,FALSE))</f>
        <v>#N/A</v>
      </c>
      <c r="F51" s="9" t="e">
        <f>IF(VLOOKUP(A51,Регистрация!$C$4:$N$103,11,FALSE)=0," ",VLOOKUP(A51,Регистрация!$C$4:$N$103,11,FALSE))</f>
        <v>#N/A</v>
      </c>
      <c r="G51" s="8" t="e">
        <f>IF(VLOOKUP(A51,Регистрация!$C$4:$N$103,8,FALSE)=0," ",VLOOKUP(A51,Регистрация!$C$4:$N$103,8,FALSE))</f>
        <v>#N/A</v>
      </c>
      <c r="H51" s="19"/>
      <c r="I51" s="18"/>
      <c r="J51" s="24">
        <f t="shared" si="23"/>
        <v>0</v>
      </c>
      <c r="K51" s="8"/>
      <c r="L51" s="24">
        <f t="shared" si="24"/>
        <v>0</v>
      </c>
      <c r="M51" s="8"/>
      <c r="N51" s="24">
        <f t="shared" si="25"/>
        <v>0</v>
      </c>
      <c r="O51" s="8"/>
      <c r="P51" s="24">
        <f t="shared" si="26"/>
        <v>0</v>
      </c>
      <c r="Q51" s="8"/>
      <c r="R51" s="22">
        <f t="shared" si="27"/>
        <v>0</v>
      </c>
      <c r="S51" s="40">
        <v>42</v>
      </c>
      <c r="T51" s="34"/>
      <c r="U51" s="34"/>
      <c r="V51" s="34"/>
      <c r="W51" s="34"/>
      <c r="X51" s="18"/>
      <c r="Y51" s="24">
        <f t="shared" si="28"/>
        <v>0</v>
      </c>
      <c r="Z51" s="8"/>
      <c r="AA51" s="24">
        <f t="shared" si="29"/>
        <v>0</v>
      </c>
      <c r="AB51" s="8"/>
      <c r="AC51" s="24">
        <f t="shared" si="30"/>
        <v>0</v>
      </c>
      <c r="AD51" s="8"/>
      <c r="AE51" s="24">
        <f t="shared" si="31"/>
        <v>0</v>
      </c>
      <c r="AF51" s="8"/>
      <c r="AG51" s="22">
        <f t="shared" si="32"/>
        <v>0</v>
      </c>
      <c r="AH51" s="36"/>
      <c r="AI51" s="36"/>
      <c r="AJ51" s="36"/>
      <c r="AK51" s="36"/>
      <c r="AL51" s="36"/>
      <c r="AM51" s="36"/>
      <c r="AN51" s="36"/>
      <c r="AO51" s="20">
        <f t="shared" si="33"/>
        <v>0</v>
      </c>
      <c r="AP51" s="16"/>
      <c r="AQ51">
        <f t="shared" si="20"/>
        <v>0</v>
      </c>
    </row>
    <row r="52" spans="1:43" ht="15" hidden="1">
      <c r="A52" s="13">
        <v>43</v>
      </c>
      <c r="B52" s="9" t="e">
        <f>IF(VLOOKUP(A52,Регистрация!$C$4:$N$103,2,FALSE)=0," ",VLOOKUP(A52,Регистрация!$C$4:$N$103,2,FALSE))</f>
        <v>#N/A</v>
      </c>
      <c r="C52" s="9" t="e">
        <f>IF(VLOOKUP(A52,Регистрация!$C$4:$N$103,3,FALSE)=0," ",VLOOKUP(A52,Регистрация!$C$4:$N$103,3,FALSE))</f>
        <v>#N/A</v>
      </c>
      <c r="D52" s="38">
        <f>IF(ISERROR(SUM(SUM(Регистрация!$N$1-DATE(Регистрация!I46,Регистрация!H46,Регистрация!G46))/365.25))=TRUE," ",SUM(SUM(Регистрация!$N$1-DATE(Регистрация!I46,Регистрация!H46,Регистрация!G46))/365.25))</f>
        <v>10.269678302532512</v>
      </c>
      <c r="E52" s="8" t="e">
        <f>IF(VLOOKUP(A52,Регистрация!$C$4:$N$103,7,FALSE)=0,"б/р",VLOOKUP(A52,Регистрация!$C$4:$N$103,7,FALSE))</f>
        <v>#N/A</v>
      </c>
      <c r="F52" s="9" t="e">
        <f>IF(VLOOKUP(A52,Регистрация!$C$4:$N$103,11,FALSE)=0," ",VLOOKUP(A52,Регистрация!$C$4:$N$103,11,FALSE))</f>
        <v>#N/A</v>
      </c>
      <c r="G52" s="8" t="e">
        <f>IF(VLOOKUP(A52,Регистрация!$C$4:$N$103,8,FALSE)=0," ",VLOOKUP(A52,Регистрация!$C$4:$N$103,8,FALSE))</f>
        <v>#N/A</v>
      </c>
      <c r="H52" s="19"/>
      <c r="I52" s="18"/>
      <c r="J52" s="24">
        <f t="shared" si="23"/>
        <v>0</v>
      </c>
      <c r="K52" s="8"/>
      <c r="L52" s="24">
        <f t="shared" si="24"/>
        <v>0</v>
      </c>
      <c r="M52" s="8"/>
      <c r="N52" s="24">
        <f t="shared" si="25"/>
        <v>0</v>
      </c>
      <c r="O52" s="8"/>
      <c r="P52" s="24">
        <f t="shared" si="26"/>
        <v>0</v>
      </c>
      <c r="Q52" s="8"/>
      <c r="R52" s="22">
        <f t="shared" si="27"/>
        <v>0</v>
      </c>
      <c r="S52" s="40">
        <v>43</v>
      </c>
      <c r="T52" s="34"/>
      <c r="U52" s="34"/>
      <c r="V52" s="34"/>
      <c r="W52" s="34"/>
      <c r="X52" s="18"/>
      <c r="Y52" s="24">
        <f t="shared" si="28"/>
        <v>0</v>
      </c>
      <c r="Z52" s="8"/>
      <c r="AA52" s="24">
        <f t="shared" si="29"/>
        <v>0</v>
      </c>
      <c r="AB52" s="8"/>
      <c r="AC52" s="24">
        <f t="shared" si="30"/>
        <v>0</v>
      </c>
      <c r="AD52" s="8"/>
      <c r="AE52" s="24">
        <f t="shared" si="31"/>
        <v>0</v>
      </c>
      <c r="AF52" s="8"/>
      <c r="AG52" s="22">
        <f t="shared" si="32"/>
        <v>0</v>
      </c>
      <c r="AH52" s="36"/>
      <c r="AI52" s="36"/>
      <c r="AJ52" s="36"/>
      <c r="AK52" s="36"/>
      <c r="AL52" s="36"/>
      <c r="AM52" s="36"/>
      <c r="AN52" s="36"/>
      <c r="AO52" s="20">
        <f t="shared" si="33"/>
        <v>0</v>
      </c>
      <c r="AP52" s="16"/>
      <c r="AQ52">
        <f t="shared" si="20"/>
        <v>0</v>
      </c>
    </row>
    <row r="53" spans="1:43" ht="15" hidden="1">
      <c r="A53" s="13">
        <v>44</v>
      </c>
      <c r="B53" s="9" t="e">
        <f>IF(VLOOKUP(A53,Регистрация!$C$4:$N$103,2,FALSE)=0," ",VLOOKUP(A53,Регистрация!$C$4:$N$103,2,FALSE))</f>
        <v>#N/A</v>
      </c>
      <c r="C53" s="9" t="e">
        <f>IF(VLOOKUP(A53,Регистрация!$C$4:$N$103,3,FALSE)=0," ",VLOOKUP(A53,Регистрация!$C$4:$N$103,3,FALSE))</f>
        <v>#N/A</v>
      </c>
      <c r="D53" s="38">
        <f>IF(ISERROR(SUM(SUM(Регистрация!$N$1-DATE(Регистрация!I47,Регистрация!H47,Регистрация!G47))/365.25))=TRUE," ",SUM(SUM(Регистрация!$N$1-DATE(Регистрация!I47,Регистрация!H47,Регистрация!G47))/365.25))</f>
        <v>9.273100616016427</v>
      </c>
      <c r="E53" s="8" t="e">
        <f>IF(VLOOKUP(A53,Регистрация!$C$4:$N$103,7,FALSE)=0,"б/р",VLOOKUP(A53,Регистрация!$C$4:$N$103,7,FALSE))</f>
        <v>#N/A</v>
      </c>
      <c r="F53" s="9" t="e">
        <f>IF(VLOOKUP(A53,Регистрация!$C$4:$N$103,11,FALSE)=0," ",VLOOKUP(A53,Регистрация!$C$4:$N$103,11,FALSE))</f>
        <v>#N/A</v>
      </c>
      <c r="G53" s="8" t="e">
        <f>IF(VLOOKUP(A53,Регистрация!$C$4:$N$103,8,FALSE)=0," ",VLOOKUP(A53,Регистрация!$C$4:$N$103,8,FALSE))</f>
        <v>#N/A</v>
      </c>
      <c r="H53" s="19"/>
      <c r="I53" s="18"/>
      <c r="J53" s="24">
        <f t="shared" si="23"/>
        <v>0</v>
      </c>
      <c r="K53" s="8"/>
      <c r="L53" s="24">
        <f t="shared" si="24"/>
        <v>0</v>
      </c>
      <c r="M53" s="8"/>
      <c r="N53" s="24">
        <f t="shared" si="25"/>
        <v>0</v>
      </c>
      <c r="O53" s="8"/>
      <c r="P53" s="24">
        <f t="shared" si="26"/>
        <v>0</v>
      </c>
      <c r="Q53" s="8"/>
      <c r="R53" s="22">
        <f t="shared" si="27"/>
        <v>0</v>
      </c>
      <c r="S53" s="40">
        <v>44</v>
      </c>
      <c r="T53" s="34"/>
      <c r="U53" s="34"/>
      <c r="V53" s="34"/>
      <c r="W53" s="34"/>
      <c r="X53" s="18"/>
      <c r="Y53" s="24">
        <f t="shared" si="28"/>
        <v>0</v>
      </c>
      <c r="Z53" s="8"/>
      <c r="AA53" s="24">
        <f t="shared" si="29"/>
        <v>0</v>
      </c>
      <c r="AB53" s="8"/>
      <c r="AC53" s="24">
        <f t="shared" si="30"/>
        <v>0</v>
      </c>
      <c r="AD53" s="8"/>
      <c r="AE53" s="24">
        <f t="shared" si="31"/>
        <v>0</v>
      </c>
      <c r="AF53" s="8"/>
      <c r="AG53" s="22">
        <f t="shared" si="32"/>
        <v>0</v>
      </c>
      <c r="AH53" s="36"/>
      <c r="AI53" s="36"/>
      <c r="AJ53" s="36"/>
      <c r="AK53" s="36"/>
      <c r="AL53" s="36"/>
      <c r="AM53" s="36"/>
      <c r="AN53" s="36"/>
      <c r="AO53" s="20">
        <f t="shared" si="33"/>
        <v>0</v>
      </c>
      <c r="AP53" s="16"/>
      <c r="AQ53">
        <f t="shared" si="20"/>
        <v>0</v>
      </c>
    </row>
    <row r="54" spans="1:43" ht="15" hidden="1">
      <c r="A54" s="13">
        <v>45</v>
      </c>
      <c r="B54" s="9" t="e">
        <f>IF(VLOOKUP(A54,Регистрация!$C$4:$N$103,2,FALSE)=0," ",VLOOKUP(A54,Регистрация!$C$4:$N$103,2,FALSE))</f>
        <v>#N/A</v>
      </c>
      <c r="C54" s="9" t="e">
        <f>IF(VLOOKUP(A54,Регистрация!$C$4:$N$103,3,FALSE)=0," ",VLOOKUP(A54,Регистрация!$C$4:$N$103,3,FALSE))</f>
        <v>#N/A</v>
      </c>
      <c r="D54" s="38">
        <f>IF(ISERROR(SUM(SUM(Регистрация!$N$1-DATE(Регистрация!I48,Регистрация!H48,Регистрация!G48))/365.25))=TRUE," ",SUM(SUM(Регистрация!$N$1-DATE(Регистрация!I48,Регистрация!H48,Регистрация!G48))/365.25))</f>
        <v>8.11772758384668</v>
      </c>
      <c r="E54" s="8" t="e">
        <f>IF(VLOOKUP(A54,Регистрация!$C$4:$N$103,7,FALSE)=0,"б/р",VLOOKUP(A54,Регистрация!$C$4:$N$103,7,FALSE))</f>
        <v>#N/A</v>
      </c>
      <c r="F54" s="9" t="e">
        <f>IF(VLOOKUP(A54,Регистрация!$C$4:$N$103,11,FALSE)=0," ",VLOOKUP(A54,Регистрация!$C$4:$N$103,11,FALSE))</f>
        <v>#N/A</v>
      </c>
      <c r="G54" s="8" t="e">
        <f>IF(VLOOKUP(A54,Регистрация!$C$4:$N$103,8,FALSE)=0," ",VLOOKUP(A54,Регистрация!$C$4:$N$103,8,FALSE))</f>
        <v>#N/A</v>
      </c>
      <c r="H54" s="19"/>
      <c r="I54" s="18"/>
      <c r="J54" s="24">
        <f t="shared" si="23"/>
        <v>0</v>
      </c>
      <c r="K54" s="8"/>
      <c r="L54" s="24">
        <f t="shared" si="24"/>
        <v>0</v>
      </c>
      <c r="M54" s="8"/>
      <c r="N54" s="24">
        <f t="shared" si="25"/>
        <v>0</v>
      </c>
      <c r="O54" s="8"/>
      <c r="P54" s="24">
        <f t="shared" si="26"/>
        <v>0</v>
      </c>
      <c r="Q54" s="8"/>
      <c r="R54" s="22">
        <f t="shared" si="27"/>
        <v>0</v>
      </c>
      <c r="S54" s="40">
        <v>45</v>
      </c>
      <c r="T54" s="34"/>
      <c r="U54" s="34"/>
      <c r="V54" s="34"/>
      <c r="W54" s="34"/>
      <c r="X54" s="18"/>
      <c r="Y54" s="24">
        <f t="shared" si="28"/>
        <v>0</v>
      </c>
      <c r="Z54" s="8"/>
      <c r="AA54" s="24">
        <f t="shared" si="29"/>
        <v>0</v>
      </c>
      <c r="AB54" s="8"/>
      <c r="AC54" s="24">
        <f t="shared" si="30"/>
        <v>0</v>
      </c>
      <c r="AD54" s="8"/>
      <c r="AE54" s="24">
        <f t="shared" si="31"/>
        <v>0</v>
      </c>
      <c r="AF54" s="8"/>
      <c r="AG54" s="22">
        <f t="shared" si="32"/>
        <v>0</v>
      </c>
      <c r="AH54" s="36"/>
      <c r="AI54" s="36"/>
      <c r="AJ54" s="36"/>
      <c r="AK54" s="36"/>
      <c r="AL54" s="36"/>
      <c r="AM54" s="36"/>
      <c r="AN54" s="36"/>
      <c r="AO54" s="20">
        <f t="shared" si="33"/>
        <v>0</v>
      </c>
      <c r="AP54" s="16"/>
      <c r="AQ54">
        <f t="shared" si="20"/>
        <v>0</v>
      </c>
    </row>
    <row r="55" spans="1:43" ht="15" hidden="1">
      <c r="A55" s="13">
        <v>46</v>
      </c>
      <c r="B55" s="9" t="e">
        <f>IF(VLOOKUP(A55,Регистрация!$C$4:$N$103,2,FALSE)=0," ",VLOOKUP(A55,Регистрация!$C$4:$N$103,2,FALSE))</f>
        <v>#N/A</v>
      </c>
      <c r="C55" s="9" t="e">
        <f>IF(VLOOKUP(A55,Регистрация!$C$4:$N$103,3,FALSE)=0," ",VLOOKUP(A55,Регистрация!$C$4:$N$103,3,FALSE))</f>
        <v>#N/A</v>
      </c>
      <c r="D55" s="38">
        <f>IF(ISERROR(SUM(SUM(Регистрация!$N$1-DATE(Регистрация!I49,Регистрация!H49,Регистрация!G49))/365.25))=TRUE," ",SUM(SUM(Регистрация!$N$1-DATE(Регистрация!I49,Регистрация!H49,Регистрация!G49))/365.25))</f>
        <v>15.756331279945243</v>
      </c>
      <c r="E55" s="8" t="e">
        <f>IF(VLOOKUP(A55,Регистрация!$C$4:$N$103,7,FALSE)=0,"б/р",VLOOKUP(A55,Регистрация!$C$4:$N$103,7,FALSE))</f>
        <v>#N/A</v>
      </c>
      <c r="F55" s="9" t="e">
        <f>IF(VLOOKUP(A55,Регистрация!$C$4:$N$103,11,FALSE)=0," ",VLOOKUP(A55,Регистрация!$C$4:$N$103,11,FALSE))</f>
        <v>#N/A</v>
      </c>
      <c r="G55" s="8" t="e">
        <f>IF(VLOOKUP(A55,Регистрация!$C$4:$N$103,8,FALSE)=0," ",VLOOKUP(A55,Регистрация!$C$4:$N$103,8,FALSE))</f>
        <v>#N/A</v>
      </c>
      <c r="H55" s="19"/>
      <c r="I55" s="18"/>
      <c r="J55" s="24">
        <f t="shared" si="23"/>
        <v>0</v>
      </c>
      <c r="K55" s="8"/>
      <c r="L55" s="24">
        <f t="shared" si="24"/>
        <v>0</v>
      </c>
      <c r="M55" s="8"/>
      <c r="N55" s="24">
        <f t="shared" si="25"/>
        <v>0</v>
      </c>
      <c r="O55" s="8"/>
      <c r="P55" s="24">
        <f t="shared" si="26"/>
        <v>0</v>
      </c>
      <c r="Q55" s="8"/>
      <c r="R55" s="22">
        <f t="shared" si="27"/>
        <v>0</v>
      </c>
      <c r="S55" s="40">
        <v>46</v>
      </c>
      <c r="T55" s="34"/>
      <c r="U55" s="34"/>
      <c r="V55" s="34"/>
      <c r="W55" s="34"/>
      <c r="X55" s="18"/>
      <c r="Y55" s="24">
        <f t="shared" si="28"/>
        <v>0</v>
      </c>
      <c r="Z55" s="8"/>
      <c r="AA55" s="24">
        <f t="shared" si="29"/>
        <v>0</v>
      </c>
      <c r="AB55" s="8"/>
      <c r="AC55" s="24">
        <f t="shared" si="30"/>
        <v>0</v>
      </c>
      <c r="AD55" s="8"/>
      <c r="AE55" s="24">
        <f t="shared" si="31"/>
        <v>0</v>
      </c>
      <c r="AF55" s="8"/>
      <c r="AG55" s="22">
        <f t="shared" si="32"/>
        <v>0</v>
      </c>
      <c r="AH55" s="36"/>
      <c r="AI55" s="36"/>
      <c r="AJ55" s="36"/>
      <c r="AK55" s="36"/>
      <c r="AL55" s="36"/>
      <c r="AM55" s="36"/>
      <c r="AN55" s="36"/>
      <c r="AO55" s="20">
        <f t="shared" si="33"/>
        <v>0</v>
      </c>
      <c r="AP55" s="16"/>
      <c r="AQ55">
        <f t="shared" si="20"/>
        <v>0</v>
      </c>
    </row>
    <row r="56" spans="1:43" ht="15" hidden="1">
      <c r="A56" s="13">
        <v>47</v>
      </c>
      <c r="B56" s="9" t="e">
        <f>IF(VLOOKUP(A56,Регистрация!$C$4:$N$103,2,FALSE)=0," ",VLOOKUP(A56,Регистрация!$C$4:$N$103,2,FALSE))</f>
        <v>#N/A</v>
      </c>
      <c r="C56" s="9" t="e">
        <f>IF(VLOOKUP(A56,Регистрация!$C$4:$N$103,3,FALSE)=0," ",VLOOKUP(A56,Регистрация!$C$4:$N$103,3,FALSE))</f>
        <v>#N/A</v>
      </c>
      <c r="D56" s="38">
        <f>IF(ISERROR(SUM(SUM(Регистрация!$N$1-DATE(Регистрация!I50,Регистрация!H50,Регистрация!G50))/365.25))=TRUE," ",SUM(SUM(Регистрация!$N$1-DATE(Регистрация!I50,Регистрация!H50,Регистрация!G50))/365.25))</f>
        <v>15.627652292950033</v>
      </c>
      <c r="E56" s="8" t="e">
        <f>IF(VLOOKUP(A56,Регистрация!$C$4:$N$103,7,FALSE)=0,"б/р",VLOOKUP(A56,Регистрация!$C$4:$N$103,7,FALSE))</f>
        <v>#N/A</v>
      </c>
      <c r="F56" s="9" t="e">
        <f>IF(VLOOKUP(A56,Регистрация!$C$4:$N$103,11,FALSE)=0," ",VLOOKUP(A56,Регистрация!$C$4:$N$103,11,FALSE))</f>
        <v>#N/A</v>
      </c>
      <c r="G56" s="8" t="e">
        <f>IF(VLOOKUP(A56,Регистрация!$C$4:$N$103,8,FALSE)=0," ",VLOOKUP(A56,Регистрация!$C$4:$N$103,8,FALSE))</f>
        <v>#N/A</v>
      </c>
      <c r="H56" s="19"/>
      <c r="I56" s="18"/>
      <c r="J56" s="24">
        <f t="shared" si="23"/>
        <v>0</v>
      </c>
      <c r="K56" s="8"/>
      <c r="L56" s="24">
        <f t="shared" si="24"/>
        <v>0</v>
      </c>
      <c r="M56" s="8"/>
      <c r="N56" s="24">
        <f t="shared" si="25"/>
        <v>0</v>
      </c>
      <c r="O56" s="8"/>
      <c r="P56" s="24">
        <f t="shared" si="26"/>
        <v>0</v>
      </c>
      <c r="Q56" s="8"/>
      <c r="R56" s="22">
        <f t="shared" si="27"/>
        <v>0</v>
      </c>
      <c r="S56" s="40">
        <v>47</v>
      </c>
      <c r="T56" s="34"/>
      <c r="U56" s="34"/>
      <c r="V56" s="34"/>
      <c r="W56" s="34"/>
      <c r="X56" s="18"/>
      <c r="Y56" s="24">
        <f t="shared" si="28"/>
        <v>0</v>
      </c>
      <c r="Z56" s="8"/>
      <c r="AA56" s="24">
        <f t="shared" si="29"/>
        <v>0</v>
      </c>
      <c r="AB56" s="8"/>
      <c r="AC56" s="24">
        <f t="shared" si="30"/>
        <v>0</v>
      </c>
      <c r="AD56" s="8"/>
      <c r="AE56" s="24">
        <f t="shared" si="31"/>
        <v>0</v>
      </c>
      <c r="AF56" s="8"/>
      <c r="AG56" s="22">
        <f t="shared" si="32"/>
        <v>0</v>
      </c>
      <c r="AH56" s="36"/>
      <c r="AI56" s="36"/>
      <c r="AJ56" s="36"/>
      <c r="AK56" s="36"/>
      <c r="AL56" s="36"/>
      <c r="AM56" s="36"/>
      <c r="AN56" s="36"/>
      <c r="AO56" s="20">
        <f t="shared" si="33"/>
        <v>0</v>
      </c>
      <c r="AP56" s="16"/>
      <c r="AQ56">
        <f t="shared" si="20"/>
        <v>0</v>
      </c>
    </row>
    <row r="57" spans="1:43" ht="15" hidden="1">
      <c r="A57" s="13">
        <v>48</v>
      </c>
      <c r="B57" s="9" t="e">
        <f>IF(VLOOKUP(A57,Регистрация!$C$4:$N$103,2,FALSE)=0," ",VLOOKUP(A57,Регистрация!$C$4:$N$103,2,FALSE))</f>
        <v>#N/A</v>
      </c>
      <c r="C57" s="9" t="e">
        <f>IF(VLOOKUP(A57,Регистрация!$C$4:$N$103,3,FALSE)=0," ",VLOOKUP(A57,Регистрация!$C$4:$N$103,3,FALSE))</f>
        <v>#N/A</v>
      </c>
      <c r="D57" s="38">
        <f>IF(ISERROR(SUM(SUM(Регистрация!$N$1-DATE(Регистрация!I51,Регистрация!H51,Регистрация!G51))/365.25))=TRUE," ",SUM(SUM(Регистрация!$N$1-DATE(Регистрация!I51,Регистрация!H51,Регистрация!G51))/365.25))</f>
        <v>13.23750855578371</v>
      </c>
      <c r="E57" s="8" t="e">
        <f>IF(VLOOKUP(A57,Регистрация!$C$4:$N$103,7,FALSE)=0,"б/р",VLOOKUP(A57,Регистрация!$C$4:$N$103,7,FALSE))</f>
        <v>#N/A</v>
      </c>
      <c r="F57" s="9" t="e">
        <f>IF(VLOOKUP(A57,Регистрация!$C$4:$N$103,11,FALSE)=0," ",VLOOKUP(A57,Регистрация!$C$4:$N$103,11,FALSE))</f>
        <v>#N/A</v>
      </c>
      <c r="G57" s="8" t="e">
        <f>IF(VLOOKUP(A57,Регистрация!$C$4:$N$103,8,FALSE)=0," ",VLOOKUP(A57,Регистрация!$C$4:$N$103,8,FALSE))</f>
        <v>#N/A</v>
      </c>
      <c r="H57" s="19"/>
      <c r="I57" s="18"/>
      <c r="J57" s="24">
        <f t="shared" si="23"/>
        <v>0</v>
      </c>
      <c r="K57" s="8"/>
      <c r="L57" s="24">
        <f t="shared" si="24"/>
        <v>0</v>
      </c>
      <c r="M57" s="8"/>
      <c r="N57" s="24">
        <f t="shared" si="25"/>
        <v>0</v>
      </c>
      <c r="O57" s="8"/>
      <c r="P57" s="24">
        <f t="shared" si="26"/>
        <v>0</v>
      </c>
      <c r="Q57" s="8"/>
      <c r="R57" s="22">
        <f t="shared" si="27"/>
        <v>0</v>
      </c>
      <c r="S57" s="40">
        <v>48</v>
      </c>
      <c r="T57" s="34"/>
      <c r="U57" s="34"/>
      <c r="V57" s="34"/>
      <c r="W57" s="34"/>
      <c r="X57" s="18"/>
      <c r="Y57" s="24">
        <f t="shared" si="28"/>
        <v>0</v>
      </c>
      <c r="Z57" s="8"/>
      <c r="AA57" s="24">
        <f t="shared" si="29"/>
        <v>0</v>
      </c>
      <c r="AB57" s="8"/>
      <c r="AC57" s="24">
        <f t="shared" si="30"/>
        <v>0</v>
      </c>
      <c r="AD57" s="8"/>
      <c r="AE57" s="24">
        <f t="shared" si="31"/>
        <v>0</v>
      </c>
      <c r="AF57" s="8"/>
      <c r="AG57" s="22">
        <f t="shared" si="32"/>
        <v>0</v>
      </c>
      <c r="AH57" s="36"/>
      <c r="AI57" s="36"/>
      <c r="AJ57" s="36"/>
      <c r="AK57" s="36"/>
      <c r="AL57" s="36"/>
      <c r="AM57" s="36"/>
      <c r="AN57" s="36"/>
      <c r="AO57" s="20">
        <f t="shared" si="33"/>
        <v>0</v>
      </c>
      <c r="AP57" s="16"/>
      <c r="AQ57">
        <f t="shared" si="20"/>
        <v>0</v>
      </c>
    </row>
    <row r="58" spans="1:43" ht="15" hidden="1">
      <c r="A58" s="13">
        <v>49</v>
      </c>
      <c r="B58" s="9" t="e">
        <f>IF(VLOOKUP(A58,Регистрация!$C$4:$N$103,2,FALSE)=0," ",VLOOKUP(A58,Регистрация!$C$4:$N$103,2,FALSE))</f>
        <v>#N/A</v>
      </c>
      <c r="C58" s="9" t="e">
        <f>IF(VLOOKUP(A58,Регистрация!$C$4:$N$103,3,FALSE)=0," ",VLOOKUP(A58,Регистрация!$C$4:$N$103,3,FALSE))</f>
        <v>#N/A</v>
      </c>
      <c r="D58" s="38">
        <f>IF(ISERROR(SUM(SUM(Регистрация!$N$1-DATE(Регистрация!I52,Регистрация!H52,Регистрация!G52))/365.25))=TRUE," ",SUM(SUM(Регистрация!$N$1-DATE(Регистрация!I52,Регистрация!H52,Регистрация!G52))/365.25))</f>
        <v>8.733744010951403</v>
      </c>
      <c r="E58" s="8" t="e">
        <f>IF(VLOOKUP(A58,Регистрация!$C$4:$N$103,7,FALSE)=0,"б/р",VLOOKUP(A58,Регистрация!$C$4:$N$103,7,FALSE))</f>
        <v>#N/A</v>
      </c>
      <c r="F58" s="9" t="e">
        <f>IF(VLOOKUP(A58,Регистрация!$C$4:$N$103,11,FALSE)=0," ",VLOOKUP(A58,Регистрация!$C$4:$N$103,11,FALSE))</f>
        <v>#N/A</v>
      </c>
      <c r="G58" s="8" t="e">
        <f>IF(VLOOKUP(A58,Регистрация!$C$4:$N$103,8,FALSE)=0," ",VLOOKUP(A58,Регистрация!$C$4:$N$103,8,FALSE))</f>
        <v>#N/A</v>
      </c>
      <c r="H58" s="19"/>
      <c r="I58" s="18"/>
      <c r="J58" s="24">
        <f t="shared" si="23"/>
        <v>0</v>
      </c>
      <c r="K58" s="8"/>
      <c r="L58" s="24">
        <f t="shared" si="24"/>
        <v>0</v>
      </c>
      <c r="M58" s="8"/>
      <c r="N58" s="24">
        <f t="shared" si="25"/>
        <v>0</v>
      </c>
      <c r="O58" s="8"/>
      <c r="P58" s="24">
        <f t="shared" si="26"/>
        <v>0</v>
      </c>
      <c r="Q58" s="8"/>
      <c r="R58" s="22">
        <f t="shared" si="27"/>
        <v>0</v>
      </c>
      <c r="S58" s="40">
        <v>49</v>
      </c>
      <c r="T58" s="34"/>
      <c r="U58" s="34"/>
      <c r="V58" s="34"/>
      <c r="W58" s="34"/>
      <c r="X58" s="18"/>
      <c r="Y58" s="24">
        <f t="shared" si="28"/>
        <v>0</v>
      </c>
      <c r="Z58" s="8"/>
      <c r="AA58" s="24">
        <f t="shared" si="29"/>
        <v>0</v>
      </c>
      <c r="AB58" s="8"/>
      <c r="AC58" s="24">
        <f t="shared" si="30"/>
        <v>0</v>
      </c>
      <c r="AD58" s="8"/>
      <c r="AE58" s="24">
        <f t="shared" si="31"/>
        <v>0</v>
      </c>
      <c r="AF58" s="8"/>
      <c r="AG58" s="22">
        <f t="shared" si="32"/>
        <v>0</v>
      </c>
      <c r="AH58" s="36"/>
      <c r="AI58" s="36"/>
      <c r="AJ58" s="36"/>
      <c r="AK58" s="36"/>
      <c r="AL58" s="36"/>
      <c r="AM58" s="36"/>
      <c r="AN58" s="36"/>
      <c r="AO58" s="20">
        <f t="shared" si="33"/>
        <v>0</v>
      </c>
      <c r="AP58" s="16"/>
      <c r="AQ58">
        <f t="shared" si="20"/>
        <v>0</v>
      </c>
    </row>
    <row r="59" spans="1:43" ht="15" hidden="1">
      <c r="A59" s="13">
        <v>50</v>
      </c>
      <c r="B59" s="9" t="e">
        <f>IF(VLOOKUP(A59,Регистрация!$C$4:$N$103,2,FALSE)=0," ",VLOOKUP(A59,Регистрация!$C$4:$N$103,2,FALSE))</f>
        <v>#N/A</v>
      </c>
      <c r="C59" s="9" t="e">
        <f>IF(VLOOKUP(A59,Регистрация!$C$4:$N$103,3,FALSE)=0," ",VLOOKUP(A59,Регистрация!$C$4:$N$103,3,FALSE))</f>
        <v>#N/A</v>
      </c>
      <c r="D59" s="38">
        <f>IF(ISERROR(SUM(SUM(Регистрация!$N$1-DATE(Регистрация!I53,Регистрация!H53,Регистрация!G53))/365.25))=TRUE," ",SUM(SUM(Регистрация!$N$1-DATE(Регистрация!I53,Регистрация!H53,Регистрация!G53))/365.25))</f>
        <v>9.14715947980835</v>
      </c>
      <c r="E59" s="8" t="e">
        <f>IF(VLOOKUP(A59,Регистрация!$C$4:$N$103,7,FALSE)=0,"б/р",VLOOKUP(A59,Регистрация!$C$4:$N$103,7,FALSE))</f>
        <v>#N/A</v>
      </c>
      <c r="F59" s="9" t="e">
        <f>IF(VLOOKUP(A59,Регистрация!$C$4:$N$103,11,FALSE)=0," ",VLOOKUP(A59,Регистрация!$C$4:$N$103,11,FALSE))</f>
        <v>#N/A</v>
      </c>
      <c r="G59" s="8" t="e">
        <f>IF(VLOOKUP(A59,Регистрация!$C$4:$N$103,8,FALSE)=0," ",VLOOKUP(A59,Регистрация!$C$4:$N$103,8,FALSE))</f>
        <v>#N/A</v>
      </c>
      <c r="H59" s="19"/>
      <c r="I59" s="18"/>
      <c r="J59" s="24">
        <f t="shared" si="23"/>
        <v>0</v>
      </c>
      <c r="K59" s="8"/>
      <c r="L59" s="24">
        <f t="shared" si="24"/>
        <v>0</v>
      </c>
      <c r="M59" s="8"/>
      <c r="N59" s="24">
        <f t="shared" si="25"/>
        <v>0</v>
      </c>
      <c r="O59" s="8"/>
      <c r="P59" s="24">
        <f t="shared" si="26"/>
        <v>0</v>
      </c>
      <c r="Q59" s="8"/>
      <c r="R59" s="22">
        <f t="shared" si="27"/>
        <v>0</v>
      </c>
      <c r="S59" s="40">
        <v>50</v>
      </c>
      <c r="T59" s="34"/>
      <c r="U59" s="34"/>
      <c r="V59" s="34"/>
      <c r="W59" s="34"/>
      <c r="X59" s="18"/>
      <c r="Y59" s="24">
        <f t="shared" si="28"/>
        <v>0</v>
      </c>
      <c r="Z59" s="8"/>
      <c r="AA59" s="24">
        <f t="shared" si="29"/>
        <v>0</v>
      </c>
      <c r="AB59" s="8"/>
      <c r="AC59" s="24">
        <f t="shared" si="30"/>
        <v>0</v>
      </c>
      <c r="AD59" s="8"/>
      <c r="AE59" s="24">
        <f t="shared" si="31"/>
        <v>0</v>
      </c>
      <c r="AF59" s="8"/>
      <c r="AG59" s="22">
        <f t="shared" si="32"/>
        <v>0</v>
      </c>
      <c r="AH59" s="36"/>
      <c r="AI59" s="36"/>
      <c r="AJ59" s="36"/>
      <c r="AK59" s="36"/>
      <c r="AL59" s="36"/>
      <c r="AM59" s="36"/>
      <c r="AN59" s="36"/>
      <c r="AO59" s="20">
        <f t="shared" si="33"/>
        <v>0</v>
      </c>
      <c r="AP59" s="16"/>
      <c r="AQ59">
        <f t="shared" si="20"/>
        <v>0</v>
      </c>
    </row>
    <row r="60" spans="1:43" ht="15" hidden="1">
      <c r="A60" s="13">
        <v>51</v>
      </c>
      <c r="B60" s="9" t="e">
        <f>IF(VLOOKUP(A60,Регистрация!$C$4:$N$103,2,FALSE)=0," ",VLOOKUP(A60,Регистрация!$C$4:$N$103,2,FALSE))</f>
        <v>#N/A</v>
      </c>
      <c r="C60" s="9" t="e">
        <f>IF(VLOOKUP(A60,Регистрация!$C$4:$N$103,3,FALSE)=0," ",VLOOKUP(A60,Регистрация!$C$4:$N$103,3,FALSE))</f>
        <v>#N/A</v>
      </c>
      <c r="D60" s="38" t="str">
        <f>IF(ISERROR(SUM(SUM(Регистрация!$N$1-DATE(Регистрация!I54,Регистрация!H54,Регистрация!G54))/365.25))=TRUE," ",SUM(SUM(Регистрация!$N$1-DATE(Регистрация!I54,Регистрация!H54,Регистрация!G54))/365.25))</f>
        <v> </v>
      </c>
      <c r="E60" s="8" t="e">
        <f>IF(VLOOKUP(A60,Регистрация!$C$4:$N$103,7,FALSE)=0,"б/р",VLOOKUP(A60,Регистрация!$C$4:$N$103,7,FALSE))</f>
        <v>#N/A</v>
      </c>
      <c r="F60" s="9" t="e">
        <f>IF(VLOOKUP(A60,Регистрация!$C$4:$N$103,11,FALSE)=0," ",VLOOKUP(A60,Регистрация!$C$4:$N$103,11,FALSE))</f>
        <v>#N/A</v>
      </c>
      <c r="G60" s="8" t="e">
        <f>IF(VLOOKUP(A60,Регистрация!$C$4:$N$103,8,FALSE)=0," ",VLOOKUP(A60,Регистрация!$C$4:$N$103,8,FALSE))</f>
        <v>#N/A</v>
      </c>
      <c r="H60" s="19"/>
      <c r="I60" s="18"/>
      <c r="J60" s="24">
        <f t="shared" si="23"/>
        <v>0</v>
      </c>
      <c r="K60" s="8"/>
      <c r="L60" s="24">
        <f t="shared" si="24"/>
        <v>0</v>
      </c>
      <c r="M60" s="8"/>
      <c r="N60" s="24">
        <f t="shared" si="25"/>
        <v>0</v>
      </c>
      <c r="O60" s="8"/>
      <c r="P60" s="24">
        <f t="shared" si="26"/>
        <v>0</v>
      </c>
      <c r="Q60" s="8"/>
      <c r="R60" s="22">
        <f t="shared" si="27"/>
        <v>0</v>
      </c>
      <c r="S60" s="40">
        <v>51</v>
      </c>
      <c r="T60" s="34"/>
      <c r="U60" s="34"/>
      <c r="V60" s="34"/>
      <c r="W60" s="34"/>
      <c r="X60" s="18"/>
      <c r="Y60" s="24">
        <f t="shared" si="28"/>
        <v>0</v>
      </c>
      <c r="Z60" s="8"/>
      <c r="AA60" s="24">
        <f t="shared" si="29"/>
        <v>0</v>
      </c>
      <c r="AB60" s="8"/>
      <c r="AC60" s="24">
        <f t="shared" si="30"/>
        <v>0</v>
      </c>
      <c r="AD60" s="8"/>
      <c r="AE60" s="24">
        <f t="shared" si="31"/>
        <v>0</v>
      </c>
      <c r="AF60" s="8"/>
      <c r="AG60" s="22">
        <f t="shared" si="32"/>
        <v>0</v>
      </c>
      <c r="AH60" s="36"/>
      <c r="AI60" s="36"/>
      <c r="AJ60" s="36"/>
      <c r="AK60" s="36"/>
      <c r="AL60" s="36"/>
      <c r="AM60" s="36"/>
      <c r="AN60" s="36"/>
      <c r="AO60" s="20">
        <f t="shared" si="33"/>
        <v>0</v>
      </c>
      <c r="AP60" s="16"/>
      <c r="AQ60">
        <f t="shared" si="20"/>
        <v>0</v>
      </c>
    </row>
    <row r="61" spans="1:43" ht="15" hidden="1">
      <c r="A61" s="13">
        <v>52</v>
      </c>
      <c r="B61" s="9" t="e">
        <f>IF(VLOOKUP(A61,Регистрация!$C$4:$N$103,2,FALSE)=0," ",VLOOKUP(A61,Регистрация!$C$4:$N$103,2,FALSE))</f>
        <v>#N/A</v>
      </c>
      <c r="C61" s="9" t="e">
        <f>IF(VLOOKUP(A61,Регистрация!$C$4:$N$103,3,FALSE)=0," ",VLOOKUP(A61,Регистрация!$C$4:$N$103,3,FALSE))</f>
        <v>#N/A</v>
      </c>
      <c r="D61" s="38" t="str">
        <f>IF(ISERROR(SUM(SUM(Регистрация!$N$1-DATE(Регистрация!I55,Регистрация!H55,Регистрация!G55))/365.25))=TRUE," ",SUM(SUM(Регистрация!$N$1-DATE(Регистрация!I55,Регистрация!H55,Регистрация!G55))/365.25))</f>
        <v> </v>
      </c>
      <c r="E61" s="8" t="e">
        <f>IF(VLOOKUP(A61,Регистрация!$C$4:$N$103,7,FALSE)=0,"б/р",VLOOKUP(A61,Регистрация!$C$4:$N$103,7,FALSE))</f>
        <v>#N/A</v>
      </c>
      <c r="F61" s="9" t="e">
        <f>IF(VLOOKUP(A61,Регистрация!$C$4:$N$103,11,FALSE)=0," ",VLOOKUP(A61,Регистрация!$C$4:$N$103,11,FALSE))</f>
        <v>#N/A</v>
      </c>
      <c r="G61" s="8" t="e">
        <f>IF(VLOOKUP(A61,Регистрация!$C$4:$N$103,8,FALSE)=0," ",VLOOKUP(A61,Регистрация!$C$4:$N$103,8,FALSE))</f>
        <v>#N/A</v>
      </c>
      <c r="H61" s="19"/>
      <c r="I61" s="18"/>
      <c r="J61" s="24">
        <f t="shared" si="23"/>
        <v>0</v>
      </c>
      <c r="K61" s="8"/>
      <c r="L61" s="24">
        <f t="shared" si="24"/>
        <v>0</v>
      </c>
      <c r="M61" s="8"/>
      <c r="N61" s="24">
        <f t="shared" si="25"/>
        <v>0</v>
      </c>
      <c r="O61" s="8"/>
      <c r="P61" s="24">
        <f t="shared" si="26"/>
        <v>0</v>
      </c>
      <c r="Q61" s="8"/>
      <c r="R61" s="22">
        <f t="shared" si="27"/>
        <v>0</v>
      </c>
      <c r="S61" s="40">
        <v>52</v>
      </c>
      <c r="T61" s="34"/>
      <c r="U61" s="34"/>
      <c r="V61" s="34"/>
      <c r="W61" s="34"/>
      <c r="X61" s="18"/>
      <c r="Y61" s="24">
        <f t="shared" si="28"/>
        <v>0</v>
      </c>
      <c r="Z61" s="8"/>
      <c r="AA61" s="24">
        <f t="shared" si="29"/>
        <v>0</v>
      </c>
      <c r="AB61" s="8"/>
      <c r="AC61" s="24">
        <f t="shared" si="30"/>
        <v>0</v>
      </c>
      <c r="AD61" s="8"/>
      <c r="AE61" s="24">
        <f t="shared" si="31"/>
        <v>0</v>
      </c>
      <c r="AF61" s="8"/>
      <c r="AG61" s="22">
        <f t="shared" si="32"/>
        <v>0</v>
      </c>
      <c r="AH61" s="36"/>
      <c r="AI61" s="36"/>
      <c r="AJ61" s="36"/>
      <c r="AK61" s="36"/>
      <c r="AL61" s="36"/>
      <c r="AM61" s="36"/>
      <c r="AN61" s="36"/>
      <c r="AO61" s="20">
        <f t="shared" si="33"/>
        <v>0</v>
      </c>
      <c r="AP61" s="16"/>
      <c r="AQ61">
        <f t="shared" si="20"/>
        <v>0</v>
      </c>
    </row>
    <row r="62" spans="1:43" ht="15" hidden="1">
      <c r="A62" s="13">
        <v>53</v>
      </c>
      <c r="B62" s="9" t="e">
        <f>IF(VLOOKUP(A62,Регистрация!$C$4:$N$103,2,FALSE)=0," ",VLOOKUP(A62,Регистрация!$C$4:$N$103,2,FALSE))</f>
        <v>#N/A</v>
      </c>
      <c r="C62" s="9" t="e">
        <f>IF(VLOOKUP(A62,Регистрация!$C$4:$N$103,3,FALSE)=0," ",VLOOKUP(A62,Регистрация!$C$4:$N$103,3,FALSE))</f>
        <v>#N/A</v>
      </c>
      <c r="D62" s="38" t="str">
        <f>IF(ISERROR(SUM(SUM(Регистрация!$N$1-DATE(Регистрация!I56,Регистрация!H56,Регистрация!G56))/365.25))=TRUE," ",SUM(SUM(Регистрация!$N$1-DATE(Регистрация!I56,Регистрация!H56,Регистрация!G56))/365.25))</f>
        <v> </v>
      </c>
      <c r="E62" s="8" t="e">
        <f>IF(VLOOKUP(A62,Регистрация!$C$4:$N$103,7,FALSE)=0,"б/р",VLOOKUP(A62,Регистрация!$C$4:$N$103,7,FALSE))</f>
        <v>#N/A</v>
      </c>
      <c r="F62" s="9" t="e">
        <f>IF(VLOOKUP(A62,Регистрация!$C$4:$N$103,11,FALSE)=0," ",VLOOKUP(A62,Регистрация!$C$4:$N$103,11,FALSE))</f>
        <v>#N/A</v>
      </c>
      <c r="G62" s="8" t="e">
        <f>IF(VLOOKUP(A62,Регистрация!$C$4:$N$103,8,FALSE)=0," ",VLOOKUP(A62,Регистрация!$C$4:$N$103,8,FALSE))</f>
        <v>#N/A</v>
      </c>
      <c r="H62" s="19"/>
      <c r="I62" s="18"/>
      <c r="J62" s="24">
        <f t="shared" si="23"/>
        <v>0</v>
      </c>
      <c r="K62" s="8"/>
      <c r="L62" s="24">
        <f t="shared" si="24"/>
        <v>0</v>
      </c>
      <c r="M62" s="8"/>
      <c r="N62" s="24">
        <f t="shared" si="25"/>
        <v>0</v>
      </c>
      <c r="O62" s="8"/>
      <c r="P62" s="24">
        <f t="shared" si="26"/>
        <v>0</v>
      </c>
      <c r="Q62" s="8"/>
      <c r="R62" s="22">
        <f t="shared" si="27"/>
        <v>0</v>
      </c>
      <c r="S62" s="40">
        <v>53</v>
      </c>
      <c r="T62" s="34"/>
      <c r="U62" s="34"/>
      <c r="V62" s="34"/>
      <c r="W62" s="34"/>
      <c r="X62" s="18"/>
      <c r="Y62" s="24">
        <f t="shared" si="28"/>
        <v>0</v>
      </c>
      <c r="Z62" s="8"/>
      <c r="AA62" s="24">
        <f t="shared" si="29"/>
        <v>0</v>
      </c>
      <c r="AB62" s="8"/>
      <c r="AC62" s="24">
        <f t="shared" si="30"/>
        <v>0</v>
      </c>
      <c r="AD62" s="8"/>
      <c r="AE62" s="24">
        <f t="shared" si="31"/>
        <v>0</v>
      </c>
      <c r="AF62" s="8"/>
      <c r="AG62" s="22">
        <f t="shared" si="32"/>
        <v>0</v>
      </c>
      <c r="AH62" s="36"/>
      <c r="AI62" s="36"/>
      <c r="AJ62" s="36"/>
      <c r="AK62" s="36"/>
      <c r="AL62" s="36"/>
      <c r="AM62" s="36"/>
      <c r="AN62" s="36"/>
      <c r="AO62" s="20">
        <f t="shared" si="33"/>
        <v>0</v>
      </c>
      <c r="AP62" s="16"/>
      <c r="AQ62">
        <f t="shared" si="20"/>
        <v>0</v>
      </c>
    </row>
    <row r="63" spans="1:43" ht="15" hidden="1">
      <c r="A63" s="13">
        <v>54</v>
      </c>
      <c r="B63" s="9" t="e">
        <f>IF(VLOOKUP(A63,Регистрация!$C$4:$N$103,2,FALSE)=0," ",VLOOKUP(A63,Регистрация!$C$4:$N$103,2,FALSE))</f>
        <v>#N/A</v>
      </c>
      <c r="C63" s="9" t="e">
        <f>IF(VLOOKUP(A63,Регистрация!$C$4:$N$103,3,FALSE)=0," ",VLOOKUP(A63,Регистрация!$C$4:$N$103,3,FALSE))</f>
        <v>#N/A</v>
      </c>
      <c r="D63" s="38" t="str">
        <f>IF(ISERROR(SUM(SUM(Регистрация!$N$1-DATE(Регистрация!I57,Регистрация!H57,Регистрация!G57))/365.25))=TRUE," ",SUM(SUM(Регистрация!$N$1-DATE(Регистрация!I57,Регистрация!H57,Регистрация!G57))/365.25))</f>
        <v> </v>
      </c>
      <c r="E63" s="8" t="e">
        <f>IF(VLOOKUP(A63,Регистрация!$C$4:$N$103,7,FALSE)=0,"б/р",VLOOKUP(A63,Регистрация!$C$4:$N$103,7,FALSE))</f>
        <v>#N/A</v>
      </c>
      <c r="F63" s="9" t="e">
        <f>IF(VLOOKUP(A63,Регистрация!$C$4:$N$103,11,FALSE)=0," ",VLOOKUP(A63,Регистрация!$C$4:$N$103,11,FALSE))</f>
        <v>#N/A</v>
      </c>
      <c r="G63" s="8" t="e">
        <f>IF(VLOOKUP(A63,Регистрация!$C$4:$N$103,8,FALSE)=0," ",VLOOKUP(A63,Регистрация!$C$4:$N$103,8,FALSE))</f>
        <v>#N/A</v>
      </c>
      <c r="H63" s="19"/>
      <c r="I63" s="18"/>
      <c r="J63" s="24">
        <f t="shared" si="23"/>
        <v>0</v>
      </c>
      <c r="K63" s="8"/>
      <c r="L63" s="24">
        <f t="shared" si="24"/>
        <v>0</v>
      </c>
      <c r="M63" s="8"/>
      <c r="N63" s="24">
        <f t="shared" si="25"/>
        <v>0</v>
      </c>
      <c r="O63" s="8"/>
      <c r="P63" s="24">
        <f t="shared" si="26"/>
        <v>0</v>
      </c>
      <c r="Q63" s="8"/>
      <c r="R63" s="22">
        <f t="shared" si="27"/>
        <v>0</v>
      </c>
      <c r="S63" s="40">
        <v>54</v>
      </c>
      <c r="T63" s="34"/>
      <c r="U63" s="34"/>
      <c r="V63" s="34"/>
      <c r="W63" s="34"/>
      <c r="X63" s="18"/>
      <c r="Y63" s="24">
        <f t="shared" si="28"/>
        <v>0</v>
      </c>
      <c r="Z63" s="8"/>
      <c r="AA63" s="24">
        <f t="shared" si="29"/>
        <v>0</v>
      </c>
      <c r="AB63" s="8"/>
      <c r="AC63" s="24">
        <f t="shared" si="30"/>
        <v>0</v>
      </c>
      <c r="AD63" s="8"/>
      <c r="AE63" s="24">
        <f t="shared" si="31"/>
        <v>0</v>
      </c>
      <c r="AF63" s="8"/>
      <c r="AG63" s="22">
        <f t="shared" si="32"/>
        <v>0</v>
      </c>
      <c r="AH63" s="36"/>
      <c r="AI63" s="36"/>
      <c r="AJ63" s="36"/>
      <c r="AK63" s="36"/>
      <c r="AL63" s="36"/>
      <c r="AM63" s="36"/>
      <c r="AN63" s="36"/>
      <c r="AO63" s="20">
        <f t="shared" si="33"/>
        <v>0</v>
      </c>
      <c r="AP63" s="16"/>
      <c r="AQ63">
        <f t="shared" si="20"/>
        <v>0</v>
      </c>
    </row>
    <row r="64" spans="1:43" ht="15" hidden="1">
      <c r="A64" s="13">
        <v>55</v>
      </c>
      <c r="B64" s="9" t="e">
        <f>IF(VLOOKUP(A64,Регистрация!$C$4:$N$103,2,FALSE)=0," ",VLOOKUP(A64,Регистрация!$C$4:$N$103,2,FALSE))</f>
        <v>#N/A</v>
      </c>
      <c r="C64" s="9" t="e">
        <f>IF(VLOOKUP(A64,Регистрация!$C$4:$N$103,3,FALSE)=0," ",VLOOKUP(A64,Регистрация!$C$4:$N$103,3,FALSE))</f>
        <v>#N/A</v>
      </c>
      <c r="D64" s="38" t="str">
        <f>IF(ISERROR(SUM(SUM(Регистрация!$N$1-DATE(Регистрация!I58,Регистрация!H58,Регистрация!G58))/365.25))=TRUE," ",SUM(SUM(Регистрация!$N$1-DATE(Регистрация!I58,Регистрация!H58,Регистрация!G58))/365.25))</f>
        <v> </v>
      </c>
      <c r="E64" s="8" t="e">
        <f>IF(VLOOKUP(A64,Регистрация!$C$4:$N$103,7,FALSE)=0,"б/р",VLOOKUP(A64,Регистрация!$C$4:$N$103,7,FALSE))</f>
        <v>#N/A</v>
      </c>
      <c r="F64" s="9" t="e">
        <f>IF(VLOOKUP(A64,Регистрация!$C$4:$N$103,11,FALSE)=0," ",VLOOKUP(A64,Регистрация!$C$4:$N$103,11,FALSE))</f>
        <v>#N/A</v>
      </c>
      <c r="G64" s="8" t="e">
        <f>IF(VLOOKUP(A64,Регистрация!$C$4:$N$103,8,FALSE)=0," ",VLOOKUP(A64,Регистрация!$C$4:$N$103,8,FALSE))</f>
        <v>#N/A</v>
      </c>
      <c r="H64" s="19"/>
      <c r="I64" s="18"/>
      <c r="J64" s="24">
        <f t="shared" si="23"/>
        <v>0</v>
      </c>
      <c r="K64" s="8"/>
      <c r="L64" s="24">
        <f t="shared" si="24"/>
        <v>0</v>
      </c>
      <c r="M64" s="8"/>
      <c r="N64" s="24">
        <f t="shared" si="25"/>
        <v>0</v>
      </c>
      <c r="O64" s="8"/>
      <c r="P64" s="24">
        <f t="shared" si="26"/>
        <v>0</v>
      </c>
      <c r="Q64" s="8"/>
      <c r="R64" s="22">
        <f t="shared" si="27"/>
        <v>0</v>
      </c>
      <c r="S64" s="40">
        <v>55</v>
      </c>
      <c r="T64" s="34"/>
      <c r="U64" s="34"/>
      <c r="V64" s="34"/>
      <c r="W64" s="34"/>
      <c r="X64" s="18"/>
      <c r="Y64" s="24">
        <f t="shared" si="28"/>
        <v>0</v>
      </c>
      <c r="Z64" s="8"/>
      <c r="AA64" s="24">
        <f t="shared" si="29"/>
        <v>0</v>
      </c>
      <c r="AB64" s="8"/>
      <c r="AC64" s="24">
        <f t="shared" si="30"/>
        <v>0</v>
      </c>
      <c r="AD64" s="8"/>
      <c r="AE64" s="24">
        <f t="shared" si="31"/>
        <v>0</v>
      </c>
      <c r="AF64" s="8"/>
      <c r="AG64" s="22">
        <f t="shared" si="32"/>
        <v>0</v>
      </c>
      <c r="AH64" s="36"/>
      <c r="AI64" s="36"/>
      <c r="AJ64" s="36"/>
      <c r="AK64" s="36"/>
      <c r="AL64" s="36"/>
      <c r="AM64" s="36"/>
      <c r="AN64" s="36"/>
      <c r="AO64" s="20">
        <f t="shared" si="33"/>
        <v>0</v>
      </c>
      <c r="AP64" s="16"/>
      <c r="AQ64">
        <f t="shared" si="20"/>
        <v>0</v>
      </c>
    </row>
    <row r="65" spans="1:43" ht="15" hidden="1">
      <c r="A65" s="13">
        <v>56</v>
      </c>
      <c r="B65" s="9" t="e">
        <f>IF(VLOOKUP(A65,Регистрация!$C$4:$N$103,2,FALSE)=0," ",VLOOKUP(A65,Регистрация!$C$4:$N$103,2,FALSE))</f>
        <v>#N/A</v>
      </c>
      <c r="C65" s="9" t="e">
        <f>IF(VLOOKUP(A65,Регистрация!$C$4:$N$103,3,FALSE)=0," ",VLOOKUP(A65,Регистрация!$C$4:$N$103,3,FALSE))</f>
        <v>#N/A</v>
      </c>
      <c r="D65" s="38" t="str">
        <f>IF(ISERROR(SUM(SUM(Регистрация!$N$1-DATE(Регистрация!I59,Регистрация!H59,Регистрация!G59))/365.25))=TRUE," ",SUM(SUM(Регистрация!$N$1-DATE(Регистрация!I59,Регистрация!H59,Регистрация!G59))/365.25))</f>
        <v> </v>
      </c>
      <c r="E65" s="8" t="e">
        <f>IF(VLOOKUP(A65,Регистрация!$C$4:$N$103,7,FALSE)=0,"б/р",VLOOKUP(A65,Регистрация!$C$4:$N$103,7,FALSE))</f>
        <v>#N/A</v>
      </c>
      <c r="F65" s="9" t="e">
        <f>IF(VLOOKUP(A65,Регистрация!$C$4:$N$103,11,FALSE)=0," ",VLOOKUP(A65,Регистрация!$C$4:$N$103,11,FALSE))</f>
        <v>#N/A</v>
      </c>
      <c r="G65" s="8" t="e">
        <f>IF(VLOOKUP(A65,Регистрация!$C$4:$N$103,8,FALSE)=0," ",VLOOKUP(A65,Регистрация!$C$4:$N$103,8,FALSE))</f>
        <v>#N/A</v>
      </c>
      <c r="H65" s="19"/>
      <c r="I65" s="18"/>
      <c r="J65" s="24">
        <f t="shared" si="23"/>
        <v>0</v>
      </c>
      <c r="K65" s="8"/>
      <c r="L65" s="24">
        <f t="shared" si="24"/>
        <v>0</v>
      </c>
      <c r="M65" s="8"/>
      <c r="N65" s="24">
        <f t="shared" si="25"/>
        <v>0</v>
      </c>
      <c r="O65" s="8"/>
      <c r="P65" s="24">
        <f t="shared" si="26"/>
        <v>0</v>
      </c>
      <c r="Q65" s="8"/>
      <c r="R65" s="22">
        <f t="shared" si="27"/>
        <v>0</v>
      </c>
      <c r="S65" s="40">
        <v>56</v>
      </c>
      <c r="T65" s="34"/>
      <c r="U65" s="34"/>
      <c r="V65" s="34"/>
      <c r="W65" s="34"/>
      <c r="X65" s="18"/>
      <c r="Y65" s="24">
        <f t="shared" si="28"/>
        <v>0</v>
      </c>
      <c r="Z65" s="8"/>
      <c r="AA65" s="24">
        <f t="shared" si="29"/>
        <v>0</v>
      </c>
      <c r="AB65" s="8"/>
      <c r="AC65" s="24">
        <f t="shared" si="30"/>
        <v>0</v>
      </c>
      <c r="AD65" s="8"/>
      <c r="AE65" s="24">
        <f t="shared" si="31"/>
        <v>0</v>
      </c>
      <c r="AF65" s="8"/>
      <c r="AG65" s="22">
        <f t="shared" si="32"/>
        <v>0</v>
      </c>
      <c r="AH65" s="36"/>
      <c r="AI65" s="36"/>
      <c r="AJ65" s="36"/>
      <c r="AK65" s="36"/>
      <c r="AL65" s="36"/>
      <c r="AM65" s="36"/>
      <c r="AN65" s="36"/>
      <c r="AO65" s="20">
        <f t="shared" si="33"/>
        <v>0</v>
      </c>
      <c r="AP65" s="16"/>
      <c r="AQ65">
        <f t="shared" si="20"/>
        <v>0</v>
      </c>
    </row>
    <row r="66" spans="1:43" ht="15" hidden="1">
      <c r="A66" s="13">
        <v>57</v>
      </c>
      <c r="B66" s="9" t="e">
        <f>IF(VLOOKUP(A66,Регистрация!$C$4:$N$103,2,FALSE)=0," ",VLOOKUP(A66,Регистрация!$C$4:$N$103,2,FALSE))</f>
        <v>#N/A</v>
      </c>
      <c r="C66" s="9" t="e">
        <f>IF(VLOOKUP(A66,Регистрация!$C$4:$N$103,3,FALSE)=0," ",VLOOKUP(A66,Регистрация!$C$4:$N$103,3,FALSE))</f>
        <v>#N/A</v>
      </c>
      <c r="D66" s="38" t="str">
        <f>IF(ISERROR(SUM(SUM(Регистрация!$N$1-DATE(Регистрация!I60,Регистрация!H60,Регистрация!G60))/365.25))=TRUE," ",SUM(SUM(Регистрация!$N$1-DATE(Регистрация!I60,Регистрация!H60,Регистрация!G60))/365.25))</f>
        <v> </v>
      </c>
      <c r="E66" s="8" t="e">
        <f>IF(VLOOKUP(A66,Регистрация!$C$4:$N$103,7,FALSE)=0,"б/р",VLOOKUP(A66,Регистрация!$C$4:$N$103,7,FALSE))</f>
        <v>#N/A</v>
      </c>
      <c r="F66" s="9" t="e">
        <f>IF(VLOOKUP(A66,Регистрация!$C$4:$N$103,11,FALSE)=0," ",VLOOKUP(A66,Регистрация!$C$4:$N$103,11,FALSE))</f>
        <v>#N/A</v>
      </c>
      <c r="G66" s="8" t="e">
        <f>IF(VLOOKUP(A66,Регистрация!$C$4:$N$103,8,FALSE)=0," ",VLOOKUP(A66,Регистрация!$C$4:$N$103,8,FALSE))</f>
        <v>#N/A</v>
      </c>
      <c r="H66" s="19"/>
      <c r="I66" s="18"/>
      <c r="J66" s="24">
        <f t="shared" si="23"/>
        <v>0</v>
      </c>
      <c r="K66" s="8"/>
      <c r="L66" s="24">
        <f t="shared" si="24"/>
        <v>0</v>
      </c>
      <c r="M66" s="8"/>
      <c r="N66" s="24">
        <f t="shared" si="25"/>
        <v>0</v>
      </c>
      <c r="O66" s="8"/>
      <c r="P66" s="24">
        <f t="shared" si="26"/>
        <v>0</v>
      </c>
      <c r="Q66" s="8"/>
      <c r="R66" s="22">
        <f t="shared" si="27"/>
        <v>0</v>
      </c>
      <c r="S66" s="40">
        <v>57</v>
      </c>
      <c r="T66" s="34"/>
      <c r="U66" s="34"/>
      <c r="V66" s="34"/>
      <c r="W66" s="34"/>
      <c r="X66" s="18"/>
      <c r="Y66" s="24">
        <f t="shared" si="28"/>
        <v>0</v>
      </c>
      <c r="Z66" s="8"/>
      <c r="AA66" s="24">
        <f t="shared" si="29"/>
        <v>0</v>
      </c>
      <c r="AB66" s="8"/>
      <c r="AC66" s="24">
        <f t="shared" si="30"/>
        <v>0</v>
      </c>
      <c r="AD66" s="8"/>
      <c r="AE66" s="24">
        <f t="shared" si="31"/>
        <v>0</v>
      </c>
      <c r="AF66" s="8"/>
      <c r="AG66" s="22">
        <f t="shared" si="32"/>
        <v>0</v>
      </c>
      <c r="AH66" s="36"/>
      <c r="AI66" s="36"/>
      <c r="AJ66" s="36"/>
      <c r="AK66" s="36"/>
      <c r="AL66" s="36"/>
      <c r="AM66" s="36"/>
      <c r="AN66" s="36"/>
      <c r="AO66" s="20">
        <f t="shared" si="33"/>
        <v>0</v>
      </c>
      <c r="AP66" s="16"/>
      <c r="AQ66">
        <f t="shared" si="20"/>
        <v>0</v>
      </c>
    </row>
    <row r="67" spans="1:43" ht="15" hidden="1">
      <c r="A67" s="13">
        <v>58</v>
      </c>
      <c r="B67" s="9" t="e">
        <f>IF(VLOOKUP(A67,Регистрация!$C$4:$N$103,2,FALSE)=0," ",VLOOKUP(A67,Регистрация!$C$4:$N$103,2,FALSE))</f>
        <v>#N/A</v>
      </c>
      <c r="C67" s="9" t="e">
        <f>IF(VLOOKUP(A67,Регистрация!$C$4:$N$103,3,FALSE)=0," ",VLOOKUP(A67,Регистрация!$C$4:$N$103,3,FALSE))</f>
        <v>#N/A</v>
      </c>
      <c r="D67" s="38" t="str">
        <f>IF(ISERROR(SUM(SUM(Регистрация!$N$1-DATE(Регистрация!I61,Регистрация!H61,Регистрация!G61))/365.25))=TRUE," ",SUM(SUM(Регистрация!$N$1-DATE(Регистрация!I61,Регистрация!H61,Регистрация!G61))/365.25))</f>
        <v> </v>
      </c>
      <c r="E67" s="8" t="e">
        <f>IF(VLOOKUP(A67,Регистрация!$C$4:$N$103,7,FALSE)=0,"б/р",VLOOKUP(A67,Регистрация!$C$4:$N$103,7,FALSE))</f>
        <v>#N/A</v>
      </c>
      <c r="F67" s="9" t="e">
        <f>IF(VLOOKUP(A67,Регистрация!$C$4:$N$103,11,FALSE)=0," ",VLOOKUP(A67,Регистрация!$C$4:$N$103,11,FALSE))</f>
        <v>#N/A</v>
      </c>
      <c r="G67" s="8" t="e">
        <f>IF(VLOOKUP(A67,Регистрация!$C$4:$N$103,8,FALSE)=0," ",VLOOKUP(A67,Регистрация!$C$4:$N$103,8,FALSE))</f>
        <v>#N/A</v>
      </c>
      <c r="H67" s="19"/>
      <c r="I67" s="18"/>
      <c r="J67" s="24">
        <f t="shared" si="23"/>
        <v>0</v>
      </c>
      <c r="K67" s="8"/>
      <c r="L67" s="24">
        <f t="shared" si="24"/>
        <v>0</v>
      </c>
      <c r="M67" s="8"/>
      <c r="N67" s="24">
        <f t="shared" si="25"/>
        <v>0</v>
      </c>
      <c r="O67" s="8"/>
      <c r="P67" s="24">
        <f t="shared" si="26"/>
        <v>0</v>
      </c>
      <c r="Q67" s="8"/>
      <c r="R67" s="22">
        <f t="shared" si="27"/>
        <v>0</v>
      </c>
      <c r="S67" s="40">
        <v>58</v>
      </c>
      <c r="T67" s="34"/>
      <c r="U67" s="34"/>
      <c r="V67" s="34"/>
      <c r="W67" s="34"/>
      <c r="X67" s="18"/>
      <c r="Y67" s="24">
        <f t="shared" si="28"/>
        <v>0</v>
      </c>
      <c r="Z67" s="8"/>
      <c r="AA67" s="24">
        <f t="shared" si="29"/>
        <v>0</v>
      </c>
      <c r="AB67" s="8"/>
      <c r="AC67" s="24">
        <f t="shared" si="30"/>
        <v>0</v>
      </c>
      <c r="AD67" s="8"/>
      <c r="AE67" s="24">
        <f t="shared" si="31"/>
        <v>0</v>
      </c>
      <c r="AF67" s="8"/>
      <c r="AG67" s="22">
        <f t="shared" si="32"/>
        <v>0</v>
      </c>
      <c r="AH67" s="36"/>
      <c r="AI67" s="36"/>
      <c r="AJ67" s="36"/>
      <c r="AK67" s="36"/>
      <c r="AL67" s="36"/>
      <c r="AM67" s="36"/>
      <c r="AN67" s="36"/>
      <c r="AO67" s="20">
        <f t="shared" si="33"/>
        <v>0</v>
      </c>
      <c r="AP67" s="16"/>
      <c r="AQ67">
        <f t="shared" si="20"/>
        <v>0</v>
      </c>
    </row>
    <row r="68" spans="1:43" ht="15" hidden="1">
      <c r="A68" s="13">
        <v>59</v>
      </c>
      <c r="B68" s="9" t="e">
        <f>IF(VLOOKUP(A68,Регистрация!$C$4:$N$103,2,FALSE)=0," ",VLOOKUP(A68,Регистрация!$C$4:$N$103,2,FALSE))</f>
        <v>#N/A</v>
      </c>
      <c r="C68" s="9" t="e">
        <f>IF(VLOOKUP(A68,Регистрация!$C$4:$N$103,3,FALSE)=0," ",VLOOKUP(A68,Регистрация!$C$4:$N$103,3,FALSE))</f>
        <v>#N/A</v>
      </c>
      <c r="D68" s="38" t="str">
        <f>IF(ISERROR(SUM(SUM(Регистрация!$N$1-DATE(Регистрация!I62,Регистрация!H62,Регистрация!G62))/365.25))=TRUE," ",SUM(SUM(Регистрация!$N$1-DATE(Регистрация!I62,Регистрация!H62,Регистрация!G62))/365.25))</f>
        <v> </v>
      </c>
      <c r="E68" s="8" t="e">
        <f>IF(VLOOKUP(A68,Регистрация!$C$4:$N$103,7,FALSE)=0,"б/р",VLOOKUP(A68,Регистрация!$C$4:$N$103,7,FALSE))</f>
        <v>#N/A</v>
      </c>
      <c r="F68" s="9" t="e">
        <f>IF(VLOOKUP(A68,Регистрация!$C$4:$N$103,11,FALSE)=0," ",VLOOKUP(A68,Регистрация!$C$4:$N$103,11,FALSE))</f>
        <v>#N/A</v>
      </c>
      <c r="G68" s="8" t="e">
        <f>IF(VLOOKUP(A68,Регистрация!$C$4:$N$103,8,FALSE)=0," ",VLOOKUP(A68,Регистрация!$C$4:$N$103,8,FALSE))</f>
        <v>#N/A</v>
      </c>
      <c r="H68" s="19"/>
      <c r="I68" s="18"/>
      <c r="J68" s="24">
        <f t="shared" si="23"/>
        <v>0</v>
      </c>
      <c r="K68" s="8"/>
      <c r="L68" s="24">
        <f t="shared" si="24"/>
        <v>0</v>
      </c>
      <c r="M68" s="8"/>
      <c r="N68" s="24">
        <f t="shared" si="25"/>
        <v>0</v>
      </c>
      <c r="O68" s="8"/>
      <c r="P68" s="24">
        <f t="shared" si="26"/>
        <v>0</v>
      </c>
      <c r="Q68" s="8"/>
      <c r="R68" s="22">
        <f t="shared" si="27"/>
        <v>0</v>
      </c>
      <c r="S68" s="40">
        <v>59</v>
      </c>
      <c r="T68" s="34"/>
      <c r="U68" s="34"/>
      <c r="V68" s="34"/>
      <c r="W68" s="34"/>
      <c r="X68" s="18"/>
      <c r="Y68" s="24">
        <f t="shared" si="28"/>
        <v>0</v>
      </c>
      <c r="Z68" s="8"/>
      <c r="AA68" s="24">
        <f t="shared" si="29"/>
        <v>0</v>
      </c>
      <c r="AB68" s="8"/>
      <c r="AC68" s="24">
        <f t="shared" si="30"/>
        <v>0</v>
      </c>
      <c r="AD68" s="8"/>
      <c r="AE68" s="24">
        <f t="shared" si="31"/>
        <v>0</v>
      </c>
      <c r="AF68" s="8"/>
      <c r="AG68" s="22">
        <f t="shared" si="32"/>
        <v>0</v>
      </c>
      <c r="AH68" s="36"/>
      <c r="AI68" s="36"/>
      <c r="AJ68" s="36"/>
      <c r="AK68" s="36"/>
      <c r="AL68" s="36"/>
      <c r="AM68" s="36"/>
      <c r="AN68" s="36"/>
      <c r="AO68" s="20">
        <f t="shared" si="33"/>
        <v>0</v>
      </c>
      <c r="AP68" s="16"/>
      <c r="AQ68">
        <f t="shared" si="20"/>
        <v>0</v>
      </c>
    </row>
    <row r="69" spans="1:43" ht="15" hidden="1">
      <c r="A69" s="13">
        <v>60</v>
      </c>
      <c r="B69" s="9" t="e">
        <f>IF(VLOOKUP(A69,Регистрация!$C$4:$N$103,2,FALSE)=0," ",VLOOKUP(A69,Регистрация!$C$4:$N$103,2,FALSE))</f>
        <v>#N/A</v>
      </c>
      <c r="C69" s="9" t="e">
        <f>IF(VLOOKUP(A69,Регистрация!$C$4:$N$103,3,FALSE)=0," ",VLOOKUP(A69,Регистрация!$C$4:$N$103,3,FALSE))</f>
        <v>#N/A</v>
      </c>
      <c r="D69" s="38" t="str">
        <f>IF(ISERROR(SUM(SUM(Регистрация!$N$1-DATE(Регистрация!I63,Регистрация!H63,Регистрация!G63))/365.25))=TRUE," ",SUM(SUM(Регистрация!$N$1-DATE(Регистрация!I63,Регистрация!H63,Регистрация!G63))/365.25))</f>
        <v> </v>
      </c>
      <c r="E69" s="8" t="e">
        <f>IF(VLOOKUP(A69,Регистрация!$C$4:$N$103,7,FALSE)=0,"б/р",VLOOKUP(A69,Регистрация!$C$4:$N$103,7,FALSE))</f>
        <v>#N/A</v>
      </c>
      <c r="F69" s="9" t="e">
        <f>IF(VLOOKUP(A69,Регистрация!$C$4:$N$103,11,FALSE)=0," ",VLOOKUP(A69,Регистрация!$C$4:$N$103,11,FALSE))</f>
        <v>#N/A</v>
      </c>
      <c r="G69" s="8" t="e">
        <f>IF(VLOOKUP(A69,Регистрация!$C$4:$N$103,8,FALSE)=0," ",VLOOKUP(A69,Регистрация!$C$4:$N$103,8,FALSE))</f>
        <v>#N/A</v>
      </c>
      <c r="H69" s="19"/>
      <c r="I69" s="18"/>
      <c r="J69" s="24">
        <f t="shared" si="23"/>
        <v>0</v>
      </c>
      <c r="K69" s="8"/>
      <c r="L69" s="24">
        <f t="shared" si="24"/>
        <v>0</v>
      </c>
      <c r="M69" s="8"/>
      <c r="N69" s="24">
        <f t="shared" si="25"/>
        <v>0</v>
      </c>
      <c r="O69" s="8"/>
      <c r="P69" s="24">
        <f t="shared" si="26"/>
        <v>0</v>
      </c>
      <c r="Q69" s="8"/>
      <c r="R69" s="22">
        <f t="shared" si="27"/>
        <v>0</v>
      </c>
      <c r="S69" s="40">
        <v>60</v>
      </c>
      <c r="T69" s="34"/>
      <c r="U69" s="34"/>
      <c r="V69" s="34"/>
      <c r="W69" s="34"/>
      <c r="X69" s="18"/>
      <c r="Y69" s="24">
        <f t="shared" si="28"/>
        <v>0</v>
      </c>
      <c r="Z69" s="8"/>
      <c r="AA69" s="24">
        <f t="shared" si="29"/>
        <v>0</v>
      </c>
      <c r="AB69" s="8"/>
      <c r="AC69" s="24">
        <f t="shared" si="30"/>
        <v>0</v>
      </c>
      <c r="AD69" s="8"/>
      <c r="AE69" s="24">
        <f t="shared" si="31"/>
        <v>0</v>
      </c>
      <c r="AF69" s="8"/>
      <c r="AG69" s="22">
        <f t="shared" si="32"/>
        <v>0</v>
      </c>
      <c r="AH69" s="36"/>
      <c r="AI69" s="36"/>
      <c r="AJ69" s="36"/>
      <c r="AK69" s="36"/>
      <c r="AL69" s="36"/>
      <c r="AM69" s="36"/>
      <c r="AN69" s="36"/>
      <c r="AO69" s="20">
        <f t="shared" si="33"/>
        <v>0</v>
      </c>
      <c r="AP69" s="16"/>
      <c r="AQ69">
        <f t="shared" si="20"/>
        <v>0</v>
      </c>
    </row>
    <row r="70" spans="1:43" ht="15" hidden="1">
      <c r="A70" s="13">
        <v>61</v>
      </c>
      <c r="B70" s="9" t="e">
        <f>IF(VLOOKUP(A70,Регистрация!$C$4:$N$103,2,FALSE)=0," ",VLOOKUP(A70,Регистрация!$C$4:$N$103,2,FALSE))</f>
        <v>#N/A</v>
      </c>
      <c r="C70" s="9" t="e">
        <f>IF(VLOOKUP(A70,Регистрация!$C$4:$N$103,3,FALSE)=0," ",VLOOKUP(A70,Регистрация!$C$4:$N$103,3,FALSE))</f>
        <v>#N/A</v>
      </c>
      <c r="D70" s="38" t="str">
        <f>IF(ISERROR(SUM(SUM(Регистрация!$N$1-DATE(Регистрация!I64,Регистрация!H64,Регистрация!G64))/365.25))=TRUE," ",SUM(SUM(Регистрация!$N$1-DATE(Регистрация!I64,Регистрация!H64,Регистрация!G64))/365.25))</f>
        <v> </v>
      </c>
      <c r="E70" s="8" t="e">
        <f>IF(VLOOKUP(A70,Регистрация!$C$4:$N$103,7,FALSE)=0,"б/р",VLOOKUP(A70,Регистрация!$C$4:$N$103,7,FALSE))</f>
        <v>#N/A</v>
      </c>
      <c r="F70" s="9" t="e">
        <f>IF(VLOOKUP(A70,Регистрация!$C$4:$N$103,11,FALSE)=0," ",VLOOKUP(A70,Регистрация!$C$4:$N$103,11,FALSE))</f>
        <v>#N/A</v>
      </c>
      <c r="G70" s="8" t="e">
        <f>IF(VLOOKUP(A70,Регистрация!$C$4:$N$103,8,FALSE)=0," ",VLOOKUP(A70,Регистрация!$C$4:$N$103,8,FALSE))</f>
        <v>#N/A</v>
      </c>
      <c r="H70" s="19"/>
      <c r="I70" s="18"/>
      <c r="J70" s="24">
        <f t="shared" si="23"/>
        <v>0</v>
      </c>
      <c r="K70" s="8"/>
      <c r="L70" s="24">
        <f t="shared" si="24"/>
        <v>0</v>
      </c>
      <c r="M70" s="8"/>
      <c r="N70" s="24">
        <f t="shared" si="25"/>
        <v>0</v>
      </c>
      <c r="O70" s="8"/>
      <c r="P70" s="24">
        <f t="shared" si="26"/>
        <v>0</v>
      </c>
      <c r="Q70" s="8"/>
      <c r="R70" s="22">
        <f t="shared" si="27"/>
        <v>0</v>
      </c>
      <c r="S70" s="40">
        <v>61</v>
      </c>
      <c r="T70" s="34"/>
      <c r="U70" s="34"/>
      <c r="V70" s="34"/>
      <c r="W70" s="34"/>
      <c r="X70" s="18"/>
      <c r="Y70" s="24">
        <f t="shared" si="28"/>
        <v>0</v>
      </c>
      <c r="Z70" s="8"/>
      <c r="AA70" s="24">
        <f t="shared" si="29"/>
        <v>0</v>
      </c>
      <c r="AB70" s="8"/>
      <c r="AC70" s="24">
        <f t="shared" si="30"/>
        <v>0</v>
      </c>
      <c r="AD70" s="8"/>
      <c r="AE70" s="24">
        <f t="shared" si="31"/>
        <v>0</v>
      </c>
      <c r="AF70" s="8"/>
      <c r="AG70" s="22">
        <f t="shared" si="32"/>
        <v>0</v>
      </c>
      <c r="AH70" s="36"/>
      <c r="AI70" s="36"/>
      <c r="AJ70" s="36"/>
      <c r="AK70" s="36"/>
      <c r="AL70" s="36"/>
      <c r="AM70" s="36"/>
      <c r="AN70" s="36"/>
      <c r="AO70" s="20">
        <f t="shared" si="33"/>
        <v>0</v>
      </c>
      <c r="AP70" s="16"/>
      <c r="AQ70">
        <f t="shared" si="20"/>
        <v>0</v>
      </c>
    </row>
    <row r="71" spans="1:43" ht="15" hidden="1">
      <c r="A71" s="13">
        <v>62</v>
      </c>
      <c r="B71" s="9" t="e">
        <f>IF(VLOOKUP(A71,Регистрация!$C$4:$N$103,2,FALSE)=0," ",VLOOKUP(A71,Регистрация!$C$4:$N$103,2,FALSE))</f>
        <v>#N/A</v>
      </c>
      <c r="C71" s="9" t="e">
        <f>IF(VLOOKUP(A71,Регистрация!$C$4:$N$103,3,FALSE)=0," ",VLOOKUP(A71,Регистрация!$C$4:$N$103,3,FALSE))</f>
        <v>#N/A</v>
      </c>
      <c r="D71" s="38" t="str">
        <f>IF(ISERROR(SUM(SUM(Регистрация!$N$1-DATE(Регистрация!I65,Регистрация!H65,Регистрация!G65))/365.25))=TRUE," ",SUM(SUM(Регистрация!$N$1-DATE(Регистрация!I65,Регистрация!H65,Регистрация!G65))/365.25))</f>
        <v> </v>
      </c>
      <c r="E71" s="8" t="e">
        <f>IF(VLOOKUP(A71,Регистрация!$C$4:$N$103,7,FALSE)=0,"б/р",VLOOKUP(A71,Регистрация!$C$4:$N$103,7,FALSE))</f>
        <v>#N/A</v>
      </c>
      <c r="F71" s="9" t="e">
        <f>IF(VLOOKUP(A71,Регистрация!$C$4:$N$103,11,FALSE)=0," ",VLOOKUP(A71,Регистрация!$C$4:$N$103,11,FALSE))</f>
        <v>#N/A</v>
      </c>
      <c r="G71" s="8" t="e">
        <f>IF(VLOOKUP(A71,Регистрация!$C$4:$N$103,8,FALSE)=0," ",VLOOKUP(A71,Регистрация!$C$4:$N$103,8,FALSE))</f>
        <v>#N/A</v>
      </c>
      <c r="H71" s="19"/>
      <c r="I71" s="18"/>
      <c r="J71" s="24">
        <f t="shared" si="23"/>
        <v>0</v>
      </c>
      <c r="K71" s="8"/>
      <c r="L71" s="24">
        <f t="shared" si="24"/>
        <v>0</v>
      </c>
      <c r="M71" s="8"/>
      <c r="N71" s="24">
        <f t="shared" si="25"/>
        <v>0</v>
      </c>
      <c r="O71" s="8"/>
      <c r="P71" s="24">
        <f t="shared" si="26"/>
        <v>0</v>
      </c>
      <c r="Q71" s="8"/>
      <c r="R71" s="22">
        <f t="shared" si="27"/>
        <v>0</v>
      </c>
      <c r="S71" s="40">
        <v>62</v>
      </c>
      <c r="T71" s="34"/>
      <c r="U71" s="34"/>
      <c r="V71" s="34"/>
      <c r="W71" s="34"/>
      <c r="X71" s="18"/>
      <c r="Y71" s="24">
        <f t="shared" si="28"/>
        <v>0</v>
      </c>
      <c r="Z71" s="8"/>
      <c r="AA71" s="24">
        <f t="shared" si="29"/>
        <v>0</v>
      </c>
      <c r="AB71" s="8"/>
      <c r="AC71" s="24">
        <f t="shared" si="30"/>
        <v>0</v>
      </c>
      <c r="AD71" s="8"/>
      <c r="AE71" s="24">
        <f t="shared" si="31"/>
        <v>0</v>
      </c>
      <c r="AF71" s="8"/>
      <c r="AG71" s="22">
        <f t="shared" si="32"/>
        <v>0</v>
      </c>
      <c r="AH71" s="36"/>
      <c r="AI71" s="36"/>
      <c r="AJ71" s="36"/>
      <c r="AK71" s="36"/>
      <c r="AL71" s="36"/>
      <c r="AM71" s="36"/>
      <c r="AN71" s="36"/>
      <c r="AO71" s="20">
        <f t="shared" si="33"/>
        <v>0</v>
      </c>
      <c r="AP71" s="16"/>
      <c r="AQ71">
        <f t="shared" si="20"/>
        <v>0</v>
      </c>
    </row>
    <row r="72" spans="1:43" ht="15" hidden="1">
      <c r="A72" s="13">
        <v>63</v>
      </c>
      <c r="B72" s="9" t="e">
        <f>IF(VLOOKUP(A72,Регистрация!$C$4:$N$103,2,FALSE)=0," ",VLOOKUP(A72,Регистрация!$C$4:$N$103,2,FALSE))</f>
        <v>#N/A</v>
      </c>
      <c r="C72" s="9" t="e">
        <f>IF(VLOOKUP(A72,Регистрация!$C$4:$N$103,3,FALSE)=0," ",VLOOKUP(A72,Регистрация!$C$4:$N$103,3,FALSE))</f>
        <v>#N/A</v>
      </c>
      <c r="D72" s="38" t="str">
        <f>IF(ISERROR(SUM(SUM(Регистрация!$N$1-DATE(Регистрация!I66,Регистрация!H66,Регистрация!G66))/365.25))=TRUE," ",SUM(SUM(Регистрация!$N$1-DATE(Регистрация!I66,Регистрация!H66,Регистрация!G66))/365.25))</f>
        <v> </v>
      </c>
      <c r="E72" s="8" t="e">
        <f>IF(VLOOKUP(A72,Регистрация!$C$4:$N$103,7,FALSE)=0,"б/р",VLOOKUP(A72,Регистрация!$C$4:$N$103,7,FALSE))</f>
        <v>#N/A</v>
      </c>
      <c r="F72" s="9" t="e">
        <f>IF(VLOOKUP(A72,Регистрация!$C$4:$N$103,11,FALSE)=0," ",VLOOKUP(A72,Регистрация!$C$4:$N$103,11,FALSE))</f>
        <v>#N/A</v>
      </c>
      <c r="G72" s="8" t="e">
        <f>IF(VLOOKUP(A72,Регистрация!$C$4:$N$103,8,FALSE)=0," ",VLOOKUP(A72,Регистрация!$C$4:$N$103,8,FALSE))</f>
        <v>#N/A</v>
      </c>
      <c r="H72" s="19"/>
      <c r="I72" s="18"/>
      <c r="J72" s="24">
        <f t="shared" si="23"/>
        <v>0</v>
      </c>
      <c r="K72" s="8"/>
      <c r="L72" s="24">
        <f t="shared" si="24"/>
        <v>0</v>
      </c>
      <c r="M72" s="8"/>
      <c r="N72" s="24">
        <f t="shared" si="25"/>
        <v>0</v>
      </c>
      <c r="O72" s="8"/>
      <c r="P72" s="24">
        <f t="shared" si="26"/>
        <v>0</v>
      </c>
      <c r="Q72" s="8"/>
      <c r="R72" s="22">
        <f t="shared" si="27"/>
        <v>0</v>
      </c>
      <c r="S72" s="40">
        <v>63</v>
      </c>
      <c r="T72" s="34"/>
      <c r="U72" s="34"/>
      <c r="V72" s="34"/>
      <c r="W72" s="34"/>
      <c r="X72" s="18"/>
      <c r="Y72" s="24">
        <f t="shared" si="28"/>
        <v>0</v>
      </c>
      <c r="Z72" s="8"/>
      <c r="AA72" s="24">
        <f t="shared" si="29"/>
        <v>0</v>
      </c>
      <c r="AB72" s="8"/>
      <c r="AC72" s="24">
        <f t="shared" si="30"/>
        <v>0</v>
      </c>
      <c r="AD72" s="8"/>
      <c r="AE72" s="24">
        <f t="shared" si="31"/>
        <v>0</v>
      </c>
      <c r="AF72" s="8"/>
      <c r="AG72" s="22">
        <f t="shared" si="32"/>
        <v>0</v>
      </c>
      <c r="AH72" s="36"/>
      <c r="AI72" s="36"/>
      <c r="AJ72" s="36"/>
      <c r="AK72" s="36"/>
      <c r="AL72" s="36"/>
      <c r="AM72" s="36"/>
      <c r="AN72" s="36"/>
      <c r="AO72" s="20">
        <f t="shared" si="33"/>
        <v>0</v>
      </c>
      <c r="AP72" s="16"/>
      <c r="AQ72">
        <f t="shared" si="20"/>
        <v>0</v>
      </c>
    </row>
    <row r="73" spans="1:43" ht="15" hidden="1">
      <c r="A73" s="13">
        <v>64</v>
      </c>
      <c r="B73" s="9" t="e">
        <f>IF(VLOOKUP(A73,Регистрация!$C$4:$N$103,2,FALSE)=0," ",VLOOKUP(A73,Регистрация!$C$4:$N$103,2,FALSE))</f>
        <v>#N/A</v>
      </c>
      <c r="C73" s="9" t="e">
        <f>IF(VLOOKUP(A73,Регистрация!$C$4:$N$103,3,FALSE)=0," ",VLOOKUP(A73,Регистрация!$C$4:$N$103,3,FALSE))</f>
        <v>#N/A</v>
      </c>
      <c r="D73" s="38" t="str">
        <f>IF(ISERROR(SUM(SUM(Регистрация!$N$1-DATE(Регистрация!I67,Регистрация!H67,Регистрация!G67))/365.25))=TRUE," ",SUM(SUM(Регистрация!$N$1-DATE(Регистрация!I67,Регистрация!H67,Регистрация!G67))/365.25))</f>
        <v> </v>
      </c>
      <c r="E73" s="8" t="e">
        <f>IF(VLOOKUP(A73,Регистрация!$C$4:$N$103,7,FALSE)=0,"б/р",VLOOKUP(A73,Регистрация!$C$4:$N$103,7,FALSE))</f>
        <v>#N/A</v>
      </c>
      <c r="F73" s="9" t="e">
        <f>IF(VLOOKUP(A73,Регистрация!$C$4:$N$103,11,FALSE)=0," ",VLOOKUP(A73,Регистрация!$C$4:$N$103,11,FALSE))</f>
        <v>#N/A</v>
      </c>
      <c r="G73" s="8" t="e">
        <f>IF(VLOOKUP(A73,Регистрация!$C$4:$N$103,8,FALSE)=0," ",VLOOKUP(A73,Регистрация!$C$4:$N$103,8,FALSE))</f>
        <v>#N/A</v>
      </c>
      <c r="H73" s="19"/>
      <c r="I73" s="18"/>
      <c r="J73" s="24">
        <f t="shared" si="23"/>
        <v>0</v>
      </c>
      <c r="K73" s="8"/>
      <c r="L73" s="24">
        <f t="shared" si="24"/>
        <v>0</v>
      </c>
      <c r="M73" s="8"/>
      <c r="N73" s="24">
        <f t="shared" si="25"/>
        <v>0</v>
      </c>
      <c r="O73" s="8"/>
      <c r="P73" s="24">
        <f t="shared" si="26"/>
        <v>0</v>
      </c>
      <c r="Q73" s="8"/>
      <c r="R73" s="22">
        <f t="shared" si="27"/>
        <v>0</v>
      </c>
      <c r="S73" s="40">
        <v>64</v>
      </c>
      <c r="T73" s="34"/>
      <c r="U73" s="34"/>
      <c r="V73" s="34"/>
      <c r="W73" s="34"/>
      <c r="X73" s="18"/>
      <c r="Y73" s="24">
        <f t="shared" si="28"/>
        <v>0</v>
      </c>
      <c r="Z73" s="8"/>
      <c r="AA73" s="24">
        <f t="shared" si="29"/>
        <v>0</v>
      </c>
      <c r="AB73" s="8"/>
      <c r="AC73" s="24">
        <f t="shared" si="30"/>
        <v>0</v>
      </c>
      <c r="AD73" s="8"/>
      <c r="AE73" s="24">
        <f t="shared" si="31"/>
        <v>0</v>
      </c>
      <c r="AF73" s="8"/>
      <c r="AG73" s="22">
        <f t="shared" si="32"/>
        <v>0</v>
      </c>
      <c r="AH73" s="36"/>
      <c r="AI73" s="36"/>
      <c r="AJ73" s="36"/>
      <c r="AK73" s="36"/>
      <c r="AL73" s="36"/>
      <c r="AM73" s="36"/>
      <c r="AN73" s="36"/>
      <c r="AO73" s="20">
        <f t="shared" si="33"/>
        <v>0</v>
      </c>
      <c r="AP73" s="16"/>
      <c r="AQ73">
        <f t="shared" si="20"/>
        <v>0</v>
      </c>
    </row>
    <row r="74" spans="1:43" ht="15" hidden="1">
      <c r="A74" s="13">
        <v>65</v>
      </c>
      <c r="B74" s="9" t="e">
        <f>IF(VLOOKUP(A74,Регистрация!$C$4:$N$103,2,FALSE)=0," ",VLOOKUP(A74,Регистрация!$C$4:$N$103,2,FALSE))</f>
        <v>#N/A</v>
      </c>
      <c r="C74" s="9" t="e">
        <f>IF(VLOOKUP(A74,Регистрация!$C$4:$N$103,3,FALSE)=0," ",VLOOKUP(A74,Регистрация!$C$4:$N$103,3,FALSE))</f>
        <v>#N/A</v>
      </c>
      <c r="D74" s="38" t="str">
        <f>IF(ISERROR(SUM(SUM(Регистрация!$N$1-DATE(Регистрация!I68,Регистрация!H68,Регистрация!G68))/365.25))=TRUE," ",SUM(SUM(Регистрация!$N$1-DATE(Регистрация!I68,Регистрация!H68,Регистрация!G68))/365.25))</f>
        <v> </v>
      </c>
      <c r="E74" s="8" t="e">
        <f>IF(VLOOKUP(A74,Регистрация!$C$4:$N$103,7,FALSE)=0,"б/р",VLOOKUP(A74,Регистрация!$C$4:$N$103,7,FALSE))</f>
        <v>#N/A</v>
      </c>
      <c r="F74" s="9" t="e">
        <f>IF(VLOOKUP(A74,Регистрация!$C$4:$N$103,11,FALSE)=0," ",VLOOKUP(A74,Регистрация!$C$4:$N$103,11,FALSE))</f>
        <v>#N/A</v>
      </c>
      <c r="G74" s="8" t="e">
        <f>IF(VLOOKUP(A74,Регистрация!$C$4:$N$103,8,FALSE)=0," ",VLOOKUP(A74,Регистрация!$C$4:$N$103,8,FALSE))</f>
        <v>#N/A</v>
      </c>
      <c r="H74" s="19"/>
      <c r="I74" s="18"/>
      <c r="J74" s="24">
        <f aca="true" t="shared" si="34" ref="J74:J109">SUM(I74*0.5)</f>
        <v>0</v>
      </c>
      <c r="K74" s="8"/>
      <c r="L74" s="24">
        <f aca="true" t="shared" si="35" ref="L74:L109">SUM(K74*0.5)</f>
        <v>0</v>
      </c>
      <c r="M74" s="8"/>
      <c r="N74" s="24">
        <f aca="true" t="shared" si="36" ref="N74:N109">SUM(M74*0.5)</f>
        <v>0</v>
      </c>
      <c r="O74" s="8"/>
      <c r="P74" s="24">
        <f aca="true" t="shared" si="37" ref="P74:P109">SUM(O74*0.5)</f>
        <v>0</v>
      </c>
      <c r="Q74" s="8"/>
      <c r="R74" s="22">
        <f aca="true" t="shared" si="38" ref="R74:R109">SUM(Q74*0.5)</f>
        <v>0</v>
      </c>
      <c r="S74" s="40">
        <v>65</v>
      </c>
      <c r="T74" s="34"/>
      <c r="U74" s="34"/>
      <c r="V74" s="34"/>
      <c r="W74" s="34"/>
      <c r="X74" s="18"/>
      <c r="Y74" s="24">
        <f aca="true" t="shared" si="39" ref="Y74:Y109">IF(X74=0,0,SUM(40+SUM(0.2-X74)*20))</f>
        <v>0</v>
      </c>
      <c r="Z74" s="8"/>
      <c r="AA74" s="24">
        <f aca="true" t="shared" si="40" ref="AA74:AA109">IF(Z74=0,0,SUM(40+SUM(0.2-Z74)*20))</f>
        <v>0</v>
      </c>
      <c r="AB74" s="8"/>
      <c r="AC74" s="24">
        <f aca="true" t="shared" si="41" ref="AC74:AC109">IF(AB74=0,0,SUM(40+SUM(0.2-AB74)*20))</f>
        <v>0</v>
      </c>
      <c r="AD74" s="8"/>
      <c r="AE74" s="24">
        <f aca="true" t="shared" si="42" ref="AE74:AE109">IF(AD74=0,0,SUM(40+SUM(0.2-AD74)*20))</f>
        <v>0</v>
      </c>
      <c r="AF74" s="8"/>
      <c r="AG74" s="22">
        <f aca="true" t="shared" si="43" ref="AG74:AG109">IF(AF74=0,0,SUM(40+SUM(0.2-AF74)*20))</f>
        <v>0</v>
      </c>
      <c r="AH74" s="36"/>
      <c r="AI74" s="36"/>
      <c r="AJ74" s="36"/>
      <c r="AK74" s="36"/>
      <c r="AL74" s="36"/>
      <c r="AM74" s="36"/>
      <c r="AN74" s="36"/>
      <c r="AO74" s="20">
        <f aca="true" t="shared" si="44" ref="AO74:AO109">SUM(J74+L74+N74+P74+R74+Y74+AA74+AC74+AE74+AG74)</f>
        <v>0</v>
      </c>
      <c r="AP74" s="16"/>
      <c r="AQ74">
        <f aca="true" t="shared" si="45" ref="AQ74:AQ109">SUM(Y74+AA74+AC74+AE74+AG74)</f>
        <v>0</v>
      </c>
    </row>
    <row r="75" spans="1:43" ht="15" hidden="1">
      <c r="A75" s="13">
        <v>66</v>
      </c>
      <c r="B75" s="9" t="e">
        <f>IF(VLOOKUP(A75,Регистрация!$C$4:$N$103,2,FALSE)=0," ",VLOOKUP(A75,Регистрация!$C$4:$N$103,2,FALSE))</f>
        <v>#N/A</v>
      </c>
      <c r="C75" s="9" t="e">
        <f>IF(VLOOKUP(A75,Регистрация!$C$4:$N$103,3,FALSE)=0," ",VLOOKUP(A75,Регистрация!$C$4:$N$103,3,FALSE))</f>
        <v>#N/A</v>
      </c>
      <c r="D75" s="38" t="str">
        <f>IF(ISERROR(SUM(SUM(Регистрация!$N$1-DATE(Регистрация!I69,Регистрация!H69,Регистрация!G69))/365.25))=TRUE," ",SUM(SUM(Регистрация!$N$1-DATE(Регистрация!I69,Регистрация!H69,Регистрация!G69))/365.25))</f>
        <v> </v>
      </c>
      <c r="E75" s="8" t="e">
        <f>IF(VLOOKUP(A75,Регистрация!$C$4:$N$103,7,FALSE)=0,"б/р",VLOOKUP(A75,Регистрация!$C$4:$N$103,7,FALSE))</f>
        <v>#N/A</v>
      </c>
      <c r="F75" s="9" t="e">
        <f>IF(VLOOKUP(A75,Регистрация!$C$4:$N$103,11,FALSE)=0," ",VLOOKUP(A75,Регистрация!$C$4:$N$103,11,FALSE))</f>
        <v>#N/A</v>
      </c>
      <c r="G75" s="8" t="e">
        <f>IF(VLOOKUP(A75,Регистрация!$C$4:$N$103,8,FALSE)=0," ",VLOOKUP(A75,Регистрация!$C$4:$N$103,8,FALSE))</f>
        <v>#N/A</v>
      </c>
      <c r="H75" s="19"/>
      <c r="I75" s="18"/>
      <c r="J75" s="24">
        <f t="shared" si="34"/>
        <v>0</v>
      </c>
      <c r="K75" s="8"/>
      <c r="L75" s="24">
        <f t="shared" si="35"/>
        <v>0</v>
      </c>
      <c r="M75" s="8"/>
      <c r="N75" s="24">
        <f t="shared" si="36"/>
        <v>0</v>
      </c>
      <c r="O75" s="8"/>
      <c r="P75" s="24">
        <f t="shared" si="37"/>
        <v>0</v>
      </c>
      <c r="Q75" s="8"/>
      <c r="R75" s="22">
        <f t="shared" si="38"/>
        <v>0</v>
      </c>
      <c r="S75" s="40">
        <v>66</v>
      </c>
      <c r="T75" s="34"/>
      <c r="U75" s="34"/>
      <c r="V75" s="34"/>
      <c r="W75" s="34"/>
      <c r="X75" s="18"/>
      <c r="Y75" s="24">
        <f t="shared" si="39"/>
        <v>0</v>
      </c>
      <c r="Z75" s="8"/>
      <c r="AA75" s="24">
        <f t="shared" si="40"/>
        <v>0</v>
      </c>
      <c r="AB75" s="8"/>
      <c r="AC75" s="24">
        <f t="shared" si="41"/>
        <v>0</v>
      </c>
      <c r="AD75" s="8"/>
      <c r="AE75" s="24">
        <f t="shared" si="42"/>
        <v>0</v>
      </c>
      <c r="AF75" s="8"/>
      <c r="AG75" s="22">
        <f t="shared" si="43"/>
        <v>0</v>
      </c>
      <c r="AH75" s="36"/>
      <c r="AI75" s="36"/>
      <c r="AJ75" s="36"/>
      <c r="AK75" s="36"/>
      <c r="AL75" s="36"/>
      <c r="AM75" s="36"/>
      <c r="AN75" s="36"/>
      <c r="AO75" s="20">
        <f t="shared" si="44"/>
        <v>0</v>
      </c>
      <c r="AP75" s="16"/>
      <c r="AQ75">
        <f t="shared" si="45"/>
        <v>0</v>
      </c>
    </row>
    <row r="76" spans="1:43" ht="15" hidden="1">
      <c r="A76" s="13">
        <v>67</v>
      </c>
      <c r="B76" s="9" t="e">
        <f>IF(VLOOKUP(A76,Регистрация!$C$4:$N$103,2,FALSE)=0," ",VLOOKUP(A76,Регистрация!$C$4:$N$103,2,FALSE))</f>
        <v>#N/A</v>
      </c>
      <c r="C76" s="9" t="e">
        <f>IF(VLOOKUP(A76,Регистрация!$C$4:$N$103,3,FALSE)=0," ",VLOOKUP(A76,Регистрация!$C$4:$N$103,3,FALSE))</f>
        <v>#N/A</v>
      </c>
      <c r="D76" s="38" t="str">
        <f>IF(ISERROR(SUM(SUM(Регистрация!$N$1-DATE(Регистрация!I70,Регистрация!H70,Регистрация!G70))/365.25))=TRUE," ",SUM(SUM(Регистрация!$N$1-DATE(Регистрация!I70,Регистрация!H70,Регистрация!G70))/365.25))</f>
        <v> </v>
      </c>
      <c r="E76" s="8" t="e">
        <f>IF(VLOOKUP(A76,Регистрация!$C$4:$N$103,7,FALSE)=0,"б/р",VLOOKUP(A76,Регистрация!$C$4:$N$103,7,FALSE))</f>
        <v>#N/A</v>
      </c>
      <c r="F76" s="9" t="e">
        <f>IF(VLOOKUP(A76,Регистрация!$C$4:$N$103,11,FALSE)=0," ",VLOOKUP(A76,Регистрация!$C$4:$N$103,11,FALSE))</f>
        <v>#N/A</v>
      </c>
      <c r="G76" s="8" t="e">
        <f>IF(VLOOKUP(A76,Регистрация!$C$4:$N$103,8,FALSE)=0," ",VLOOKUP(A76,Регистрация!$C$4:$N$103,8,FALSE))</f>
        <v>#N/A</v>
      </c>
      <c r="H76" s="19"/>
      <c r="I76" s="18"/>
      <c r="J76" s="24">
        <f t="shared" si="34"/>
        <v>0</v>
      </c>
      <c r="K76" s="8"/>
      <c r="L76" s="24">
        <f t="shared" si="35"/>
        <v>0</v>
      </c>
      <c r="M76" s="8"/>
      <c r="N76" s="24">
        <f t="shared" si="36"/>
        <v>0</v>
      </c>
      <c r="O76" s="8"/>
      <c r="P76" s="24">
        <f t="shared" si="37"/>
        <v>0</v>
      </c>
      <c r="Q76" s="8"/>
      <c r="R76" s="22">
        <f t="shared" si="38"/>
        <v>0</v>
      </c>
      <c r="S76" s="40">
        <v>67</v>
      </c>
      <c r="T76" s="34"/>
      <c r="U76" s="34"/>
      <c r="V76" s="34"/>
      <c r="W76" s="34"/>
      <c r="X76" s="18"/>
      <c r="Y76" s="24">
        <f t="shared" si="39"/>
        <v>0</v>
      </c>
      <c r="Z76" s="8"/>
      <c r="AA76" s="24">
        <f t="shared" si="40"/>
        <v>0</v>
      </c>
      <c r="AB76" s="8"/>
      <c r="AC76" s="24">
        <f t="shared" si="41"/>
        <v>0</v>
      </c>
      <c r="AD76" s="8"/>
      <c r="AE76" s="24">
        <f t="shared" si="42"/>
        <v>0</v>
      </c>
      <c r="AF76" s="8"/>
      <c r="AG76" s="22">
        <f t="shared" si="43"/>
        <v>0</v>
      </c>
      <c r="AH76" s="36"/>
      <c r="AI76" s="36"/>
      <c r="AJ76" s="36"/>
      <c r="AK76" s="36"/>
      <c r="AL76" s="36"/>
      <c r="AM76" s="36"/>
      <c r="AN76" s="36"/>
      <c r="AO76" s="20">
        <f t="shared" si="44"/>
        <v>0</v>
      </c>
      <c r="AP76" s="16"/>
      <c r="AQ76">
        <f t="shared" si="45"/>
        <v>0</v>
      </c>
    </row>
    <row r="77" spans="1:43" ht="15" hidden="1">
      <c r="A77" s="13">
        <v>68</v>
      </c>
      <c r="B77" s="9" t="e">
        <f>IF(VLOOKUP(A77,Регистрация!$C$4:$N$103,2,FALSE)=0," ",VLOOKUP(A77,Регистрация!$C$4:$N$103,2,FALSE))</f>
        <v>#N/A</v>
      </c>
      <c r="C77" s="9" t="e">
        <f>IF(VLOOKUP(A77,Регистрация!$C$4:$N$103,3,FALSE)=0," ",VLOOKUP(A77,Регистрация!$C$4:$N$103,3,FALSE))</f>
        <v>#N/A</v>
      </c>
      <c r="D77" s="38" t="str">
        <f>IF(ISERROR(SUM(SUM(Регистрация!$N$1-DATE(Регистрация!I71,Регистрация!H71,Регистрация!G71))/365.25))=TRUE," ",SUM(SUM(Регистрация!$N$1-DATE(Регистрация!I71,Регистрация!H71,Регистрация!G71))/365.25))</f>
        <v> </v>
      </c>
      <c r="E77" s="8" t="e">
        <f>IF(VLOOKUP(A77,Регистрация!$C$4:$N$103,7,FALSE)=0,"б/р",VLOOKUP(A77,Регистрация!$C$4:$N$103,7,FALSE))</f>
        <v>#N/A</v>
      </c>
      <c r="F77" s="9" t="e">
        <f>IF(VLOOKUP(A77,Регистрация!$C$4:$N$103,11,FALSE)=0," ",VLOOKUP(A77,Регистрация!$C$4:$N$103,11,FALSE))</f>
        <v>#N/A</v>
      </c>
      <c r="G77" s="8" t="e">
        <f>IF(VLOOKUP(A77,Регистрация!$C$4:$N$103,8,FALSE)=0," ",VLOOKUP(A77,Регистрация!$C$4:$N$103,8,FALSE))</f>
        <v>#N/A</v>
      </c>
      <c r="H77" s="19"/>
      <c r="I77" s="18"/>
      <c r="J77" s="24">
        <f t="shared" si="34"/>
        <v>0</v>
      </c>
      <c r="K77" s="8"/>
      <c r="L77" s="24">
        <f t="shared" si="35"/>
        <v>0</v>
      </c>
      <c r="M77" s="8"/>
      <c r="N77" s="24">
        <f t="shared" si="36"/>
        <v>0</v>
      </c>
      <c r="O77" s="8"/>
      <c r="P77" s="24">
        <f t="shared" si="37"/>
        <v>0</v>
      </c>
      <c r="Q77" s="8"/>
      <c r="R77" s="22">
        <f t="shared" si="38"/>
        <v>0</v>
      </c>
      <c r="S77" s="40">
        <v>68</v>
      </c>
      <c r="T77" s="34"/>
      <c r="U77" s="34"/>
      <c r="V77" s="34"/>
      <c r="W77" s="34"/>
      <c r="X77" s="18"/>
      <c r="Y77" s="24">
        <f t="shared" si="39"/>
        <v>0</v>
      </c>
      <c r="Z77" s="8"/>
      <c r="AA77" s="24">
        <f t="shared" si="40"/>
        <v>0</v>
      </c>
      <c r="AB77" s="8"/>
      <c r="AC77" s="24">
        <f t="shared" si="41"/>
        <v>0</v>
      </c>
      <c r="AD77" s="8"/>
      <c r="AE77" s="24">
        <f t="shared" si="42"/>
        <v>0</v>
      </c>
      <c r="AF77" s="8"/>
      <c r="AG77" s="22">
        <f t="shared" si="43"/>
        <v>0</v>
      </c>
      <c r="AH77" s="36"/>
      <c r="AI77" s="36"/>
      <c r="AJ77" s="36"/>
      <c r="AK77" s="36"/>
      <c r="AL77" s="36"/>
      <c r="AM77" s="36"/>
      <c r="AN77" s="36"/>
      <c r="AO77" s="20">
        <f t="shared" si="44"/>
        <v>0</v>
      </c>
      <c r="AP77" s="16"/>
      <c r="AQ77">
        <f t="shared" si="45"/>
        <v>0</v>
      </c>
    </row>
    <row r="78" spans="1:43" ht="15" hidden="1">
      <c r="A78" s="13">
        <v>69</v>
      </c>
      <c r="B78" s="9" t="e">
        <f>IF(VLOOKUP(A78,Регистрация!$C$4:$N$103,2,FALSE)=0," ",VLOOKUP(A78,Регистрация!$C$4:$N$103,2,FALSE))</f>
        <v>#N/A</v>
      </c>
      <c r="C78" s="9" t="e">
        <f>IF(VLOOKUP(A78,Регистрация!$C$4:$N$103,3,FALSE)=0," ",VLOOKUP(A78,Регистрация!$C$4:$N$103,3,FALSE))</f>
        <v>#N/A</v>
      </c>
      <c r="D78" s="38" t="str">
        <f>IF(ISERROR(SUM(SUM(Регистрация!$N$1-DATE(Регистрация!I72,Регистрация!H72,Регистрация!G72))/365.25))=TRUE," ",SUM(SUM(Регистрация!$N$1-DATE(Регистрация!I72,Регистрация!H72,Регистрация!G72))/365.25))</f>
        <v> </v>
      </c>
      <c r="E78" s="8" t="e">
        <f>IF(VLOOKUP(A78,Регистрация!$C$4:$N$103,7,FALSE)=0,"б/р",VLOOKUP(A78,Регистрация!$C$4:$N$103,7,FALSE))</f>
        <v>#N/A</v>
      </c>
      <c r="F78" s="9" t="e">
        <f>IF(VLOOKUP(A78,Регистрация!$C$4:$N$103,11,FALSE)=0," ",VLOOKUP(A78,Регистрация!$C$4:$N$103,11,FALSE))</f>
        <v>#N/A</v>
      </c>
      <c r="G78" s="8" t="e">
        <f>IF(VLOOKUP(A78,Регистрация!$C$4:$N$103,8,FALSE)=0," ",VLOOKUP(A78,Регистрация!$C$4:$N$103,8,FALSE))</f>
        <v>#N/A</v>
      </c>
      <c r="H78" s="19"/>
      <c r="I78" s="18"/>
      <c r="J78" s="24">
        <f t="shared" si="34"/>
        <v>0</v>
      </c>
      <c r="K78" s="8"/>
      <c r="L78" s="24">
        <f t="shared" si="35"/>
        <v>0</v>
      </c>
      <c r="M78" s="8"/>
      <c r="N78" s="24">
        <f t="shared" si="36"/>
        <v>0</v>
      </c>
      <c r="O78" s="8"/>
      <c r="P78" s="24">
        <f t="shared" si="37"/>
        <v>0</v>
      </c>
      <c r="Q78" s="8"/>
      <c r="R78" s="22">
        <f t="shared" si="38"/>
        <v>0</v>
      </c>
      <c r="S78" s="40">
        <v>69</v>
      </c>
      <c r="T78" s="34"/>
      <c r="U78" s="34"/>
      <c r="V78" s="34"/>
      <c r="W78" s="34"/>
      <c r="X78" s="18"/>
      <c r="Y78" s="24">
        <f t="shared" si="39"/>
        <v>0</v>
      </c>
      <c r="Z78" s="8"/>
      <c r="AA78" s="24">
        <f t="shared" si="40"/>
        <v>0</v>
      </c>
      <c r="AB78" s="8"/>
      <c r="AC78" s="24">
        <f t="shared" si="41"/>
        <v>0</v>
      </c>
      <c r="AD78" s="8"/>
      <c r="AE78" s="24">
        <f t="shared" si="42"/>
        <v>0</v>
      </c>
      <c r="AF78" s="8"/>
      <c r="AG78" s="22">
        <f t="shared" si="43"/>
        <v>0</v>
      </c>
      <c r="AH78" s="36"/>
      <c r="AI78" s="36"/>
      <c r="AJ78" s="36"/>
      <c r="AK78" s="36"/>
      <c r="AL78" s="36"/>
      <c r="AM78" s="36"/>
      <c r="AN78" s="36"/>
      <c r="AO78" s="20">
        <f t="shared" si="44"/>
        <v>0</v>
      </c>
      <c r="AP78" s="16"/>
      <c r="AQ78">
        <f t="shared" si="45"/>
        <v>0</v>
      </c>
    </row>
    <row r="79" spans="1:43" ht="15" hidden="1">
      <c r="A79" s="13">
        <v>70</v>
      </c>
      <c r="B79" s="9" t="e">
        <f>IF(VLOOKUP(A79,Регистрация!$C$4:$N$103,2,FALSE)=0," ",VLOOKUP(A79,Регистрация!$C$4:$N$103,2,FALSE))</f>
        <v>#N/A</v>
      </c>
      <c r="C79" s="9" t="e">
        <f>IF(VLOOKUP(A79,Регистрация!$C$4:$N$103,3,FALSE)=0," ",VLOOKUP(A79,Регистрация!$C$4:$N$103,3,FALSE))</f>
        <v>#N/A</v>
      </c>
      <c r="D79" s="38" t="str">
        <f>IF(ISERROR(SUM(SUM(Регистрация!$N$1-DATE(Регистрация!I73,Регистрация!H73,Регистрация!G73))/365.25))=TRUE," ",SUM(SUM(Регистрация!$N$1-DATE(Регистрация!I73,Регистрация!H73,Регистрация!G73))/365.25))</f>
        <v> </v>
      </c>
      <c r="E79" s="8" t="e">
        <f>IF(VLOOKUP(A79,Регистрация!$C$4:$N$103,7,FALSE)=0,"б/р",VLOOKUP(A79,Регистрация!$C$4:$N$103,7,FALSE))</f>
        <v>#N/A</v>
      </c>
      <c r="F79" s="9" t="e">
        <f>IF(VLOOKUP(A79,Регистрация!$C$4:$N$103,11,FALSE)=0," ",VLOOKUP(A79,Регистрация!$C$4:$N$103,11,FALSE))</f>
        <v>#N/A</v>
      </c>
      <c r="G79" s="8" t="e">
        <f>IF(VLOOKUP(A79,Регистрация!$C$4:$N$103,8,FALSE)=0," ",VLOOKUP(A79,Регистрация!$C$4:$N$103,8,FALSE))</f>
        <v>#N/A</v>
      </c>
      <c r="H79" s="19"/>
      <c r="I79" s="18"/>
      <c r="J79" s="24">
        <f t="shared" si="34"/>
        <v>0</v>
      </c>
      <c r="K79" s="8"/>
      <c r="L79" s="24">
        <f t="shared" si="35"/>
        <v>0</v>
      </c>
      <c r="M79" s="8"/>
      <c r="N79" s="24">
        <f t="shared" si="36"/>
        <v>0</v>
      </c>
      <c r="O79" s="8"/>
      <c r="P79" s="24">
        <f t="shared" si="37"/>
        <v>0</v>
      </c>
      <c r="Q79" s="8"/>
      <c r="R79" s="22">
        <f t="shared" si="38"/>
        <v>0</v>
      </c>
      <c r="S79" s="40">
        <v>70</v>
      </c>
      <c r="T79" s="34"/>
      <c r="U79" s="34"/>
      <c r="V79" s="34"/>
      <c r="W79" s="34"/>
      <c r="X79" s="18"/>
      <c r="Y79" s="24">
        <f t="shared" si="39"/>
        <v>0</v>
      </c>
      <c r="Z79" s="8"/>
      <c r="AA79" s="24">
        <f t="shared" si="40"/>
        <v>0</v>
      </c>
      <c r="AB79" s="8"/>
      <c r="AC79" s="24">
        <f t="shared" si="41"/>
        <v>0</v>
      </c>
      <c r="AD79" s="8"/>
      <c r="AE79" s="24">
        <f t="shared" si="42"/>
        <v>0</v>
      </c>
      <c r="AF79" s="8"/>
      <c r="AG79" s="22">
        <f t="shared" si="43"/>
        <v>0</v>
      </c>
      <c r="AH79" s="36"/>
      <c r="AI79" s="36"/>
      <c r="AJ79" s="36"/>
      <c r="AK79" s="36"/>
      <c r="AL79" s="36"/>
      <c r="AM79" s="36"/>
      <c r="AN79" s="36"/>
      <c r="AO79" s="20">
        <f t="shared" si="44"/>
        <v>0</v>
      </c>
      <c r="AP79" s="16"/>
      <c r="AQ79">
        <f t="shared" si="45"/>
        <v>0</v>
      </c>
    </row>
    <row r="80" spans="1:43" ht="15" hidden="1">
      <c r="A80" s="13">
        <v>71</v>
      </c>
      <c r="B80" s="9" t="e">
        <f>IF(VLOOKUP(A80,Регистрация!$C$4:$N$103,2,FALSE)=0," ",VLOOKUP(A80,Регистрация!$C$4:$N$103,2,FALSE))</f>
        <v>#N/A</v>
      </c>
      <c r="C80" s="9" t="e">
        <f>IF(VLOOKUP(A80,Регистрация!$C$4:$N$103,3,FALSE)=0," ",VLOOKUP(A80,Регистрация!$C$4:$N$103,3,FALSE))</f>
        <v>#N/A</v>
      </c>
      <c r="D80" s="38" t="str">
        <f>IF(ISERROR(SUM(SUM(Регистрация!$N$1-DATE(Регистрация!I74,Регистрация!H74,Регистрация!G74))/365.25))=TRUE," ",SUM(SUM(Регистрация!$N$1-DATE(Регистрация!I74,Регистрация!H74,Регистрация!G74))/365.25))</f>
        <v> </v>
      </c>
      <c r="E80" s="8" t="e">
        <f>IF(VLOOKUP(A80,Регистрация!$C$4:$N$103,7,FALSE)=0,"б/р",VLOOKUP(A80,Регистрация!$C$4:$N$103,7,FALSE))</f>
        <v>#N/A</v>
      </c>
      <c r="F80" s="9" t="e">
        <f>IF(VLOOKUP(A80,Регистрация!$C$4:$N$103,11,FALSE)=0," ",VLOOKUP(A80,Регистрация!$C$4:$N$103,11,FALSE))</f>
        <v>#N/A</v>
      </c>
      <c r="G80" s="8" t="e">
        <f>IF(VLOOKUP(A80,Регистрация!$C$4:$N$103,8,FALSE)=0," ",VLOOKUP(A80,Регистрация!$C$4:$N$103,8,FALSE))</f>
        <v>#N/A</v>
      </c>
      <c r="H80" s="19"/>
      <c r="I80" s="18"/>
      <c r="J80" s="24">
        <f t="shared" si="34"/>
        <v>0</v>
      </c>
      <c r="K80" s="8"/>
      <c r="L80" s="24">
        <f t="shared" si="35"/>
        <v>0</v>
      </c>
      <c r="M80" s="8"/>
      <c r="N80" s="24">
        <f t="shared" si="36"/>
        <v>0</v>
      </c>
      <c r="O80" s="8"/>
      <c r="P80" s="24">
        <f t="shared" si="37"/>
        <v>0</v>
      </c>
      <c r="Q80" s="8"/>
      <c r="R80" s="22">
        <f t="shared" si="38"/>
        <v>0</v>
      </c>
      <c r="S80" s="40">
        <v>71</v>
      </c>
      <c r="T80" s="34"/>
      <c r="U80" s="34"/>
      <c r="V80" s="34"/>
      <c r="W80" s="34"/>
      <c r="X80" s="18"/>
      <c r="Y80" s="24">
        <f t="shared" si="39"/>
        <v>0</v>
      </c>
      <c r="Z80" s="8"/>
      <c r="AA80" s="24">
        <f t="shared" si="40"/>
        <v>0</v>
      </c>
      <c r="AB80" s="8"/>
      <c r="AC80" s="24">
        <f t="shared" si="41"/>
        <v>0</v>
      </c>
      <c r="AD80" s="8"/>
      <c r="AE80" s="24">
        <f t="shared" si="42"/>
        <v>0</v>
      </c>
      <c r="AF80" s="8"/>
      <c r="AG80" s="22">
        <f t="shared" si="43"/>
        <v>0</v>
      </c>
      <c r="AH80" s="36"/>
      <c r="AI80" s="36"/>
      <c r="AJ80" s="36"/>
      <c r="AK80" s="36"/>
      <c r="AL80" s="36"/>
      <c r="AM80" s="36"/>
      <c r="AN80" s="36"/>
      <c r="AO80" s="20">
        <f t="shared" si="44"/>
        <v>0</v>
      </c>
      <c r="AP80" s="16"/>
      <c r="AQ80">
        <f t="shared" si="45"/>
        <v>0</v>
      </c>
    </row>
    <row r="81" spans="1:43" ht="15" hidden="1">
      <c r="A81" s="13">
        <v>72</v>
      </c>
      <c r="B81" s="9" t="e">
        <f>IF(VLOOKUP(A81,Регистрация!$C$4:$N$103,2,FALSE)=0," ",VLOOKUP(A81,Регистрация!$C$4:$N$103,2,FALSE))</f>
        <v>#N/A</v>
      </c>
      <c r="C81" s="9" t="e">
        <f>IF(VLOOKUP(A81,Регистрация!$C$4:$N$103,3,FALSE)=0," ",VLOOKUP(A81,Регистрация!$C$4:$N$103,3,FALSE))</f>
        <v>#N/A</v>
      </c>
      <c r="D81" s="38" t="str">
        <f>IF(ISERROR(SUM(SUM(Регистрация!$N$1-DATE(Регистрация!I75,Регистрация!H75,Регистрация!G75))/365.25))=TRUE," ",SUM(SUM(Регистрация!$N$1-DATE(Регистрация!I75,Регистрация!H75,Регистрация!G75))/365.25))</f>
        <v> </v>
      </c>
      <c r="E81" s="8" t="e">
        <f>IF(VLOOKUP(A81,Регистрация!$C$4:$N$103,7,FALSE)=0,"б/р",VLOOKUP(A81,Регистрация!$C$4:$N$103,7,FALSE))</f>
        <v>#N/A</v>
      </c>
      <c r="F81" s="9" t="e">
        <f>IF(VLOOKUP(A81,Регистрация!$C$4:$N$103,11,FALSE)=0," ",VLOOKUP(A81,Регистрация!$C$4:$N$103,11,FALSE))</f>
        <v>#N/A</v>
      </c>
      <c r="G81" s="8" t="e">
        <f>IF(VLOOKUP(A81,Регистрация!$C$4:$N$103,8,FALSE)=0," ",VLOOKUP(A81,Регистрация!$C$4:$N$103,8,FALSE))</f>
        <v>#N/A</v>
      </c>
      <c r="H81" s="19"/>
      <c r="I81" s="18"/>
      <c r="J81" s="24">
        <f t="shared" si="34"/>
        <v>0</v>
      </c>
      <c r="K81" s="8"/>
      <c r="L81" s="24">
        <f t="shared" si="35"/>
        <v>0</v>
      </c>
      <c r="M81" s="8"/>
      <c r="N81" s="24">
        <f t="shared" si="36"/>
        <v>0</v>
      </c>
      <c r="O81" s="8"/>
      <c r="P81" s="24">
        <f t="shared" si="37"/>
        <v>0</v>
      </c>
      <c r="Q81" s="8"/>
      <c r="R81" s="22">
        <f t="shared" si="38"/>
        <v>0</v>
      </c>
      <c r="S81" s="40">
        <v>72</v>
      </c>
      <c r="T81" s="34"/>
      <c r="U81" s="34"/>
      <c r="V81" s="34"/>
      <c r="W81" s="34"/>
      <c r="X81" s="18"/>
      <c r="Y81" s="24">
        <f t="shared" si="39"/>
        <v>0</v>
      </c>
      <c r="Z81" s="8"/>
      <c r="AA81" s="24">
        <f t="shared" si="40"/>
        <v>0</v>
      </c>
      <c r="AB81" s="8"/>
      <c r="AC81" s="24">
        <f t="shared" si="41"/>
        <v>0</v>
      </c>
      <c r="AD81" s="8"/>
      <c r="AE81" s="24">
        <f t="shared" si="42"/>
        <v>0</v>
      </c>
      <c r="AF81" s="8"/>
      <c r="AG81" s="22">
        <f t="shared" si="43"/>
        <v>0</v>
      </c>
      <c r="AH81" s="36"/>
      <c r="AI81" s="36"/>
      <c r="AJ81" s="36"/>
      <c r="AK81" s="36"/>
      <c r="AL81" s="36"/>
      <c r="AM81" s="36"/>
      <c r="AN81" s="36"/>
      <c r="AO81" s="20">
        <f t="shared" si="44"/>
        <v>0</v>
      </c>
      <c r="AP81" s="16"/>
      <c r="AQ81">
        <f t="shared" si="45"/>
        <v>0</v>
      </c>
    </row>
    <row r="82" spans="1:43" ht="15" hidden="1">
      <c r="A82" s="13">
        <v>73</v>
      </c>
      <c r="B82" s="9" t="e">
        <f>IF(VLOOKUP(A82,Регистрация!$C$4:$N$103,2,FALSE)=0," ",VLOOKUP(A82,Регистрация!$C$4:$N$103,2,FALSE))</f>
        <v>#N/A</v>
      </c>
      <c r="C82" s="9" t="e">
        <f>IF(VLOOKUP(A82,Регистрация!$C$4:$N$103,3,FALSE)=0," ",VLOOKUP(A82,Регистрация!$C$4:$N$103,3,FALSE))</f>
        <v>#N/A</v>
      </c>
      <c r="D82" s="38" t="str">
        <f>IF(ISERROR(SUM(SUM(Регистрация!$N$1-DATE(Регистрация!I76,Регистрация!H76,Регистрация!G76))/365.25))=TRUE," ",SUM(SUM(Регистрация!$N$1-DATE(Регистрация!I76,Регистрация!H76,Регистрация!G76))/365.25))</f>
        <v> </v>
      </c>
      <c r="E82" s="8" t="e">
        <f>IF(VLOOKUP(A82,Регистрация!$C$4:$N$103,7,FALSE)=0,"б/р",VLOOKUP(A82,Регистрация!$C$4:$N$103,7,FALSE))</f>
        <v>#N/A</v>
      </c>
      <c r="F82" s="9" t="e">
        <f>IF(VLOOKUP(A82,Регистрация!$C$4:$N$103,11,FALSE)=0," ",VLOOKUP(A82,Регистрация!$C$4:$N$103,11,FALSE))</f>
        <v>#N/A</v>
      </c>
      <c r="G82" s="8" t="e">
        <f>IF(VLOOKUP(A82,Регистрация!$C$4:$N$103,8,FALSE)=0," ",VLOOKUP(A82,Регистрация!$C$4:$N$103,8,FALSE))</f>
        <v>#N/A</v>
      </c>
      <c r="H82" s="19"/>
      <c r="I82" s="18"/>
      <c r="J82" s="24">
        <f t="shared" si="34"/>
        <v>0</v>
      </c>
      <c r="K82" s="8"/>
      <c r="L82" s="24">
        <f t="shared" si="35"/>
        <v>0</v>
      </c>
      <c r="M82" s="8"/>
      <c r="N82" s="24">
        <f t="shared" si="36"/>
        <v>0</v>
      </c>
      <c r="O82" s="8"/>
      <c r="P82" s="24">
        <f t="shared" si="37"/>
        <v>0</v>
      </c>
      <c r="Q82" s="8"/>
      <c r="R82" s="22">
        <f t="shared" si="38"/>
        <v>0</v>
      </c>
      <c r="S82" s="40">
        <v>73</v>
      </c>
      <c r="T82" s="34"/>
      <c r="U82" s="34"/>
      <c r="V82" s="34"/>
      <c r="W82" s="34"/>
      <c r="X82" s="18"/>
      <c r="Y82" s="24">
        <f t="shared" si="39"/>
        <v>0</v>
      </c>
      <c r="Z82" s="8"/>
      <c r="AA82" s="24">
        <f t="shared" si="40"/>
        <v>0</v>
      </c>
      <c r="AB82" s="8"/>
      <c r="AC82" s="24">
        <f t="shared" si="41"/>
        <v>0</v>
      </c>
      <c r="AD82" s="8"/>
      <c r="AE82" s="24">
        <f t="shared" si="42"/>
        <v>0</v>
      </c>
      <c r="AF82" s="8"/>
      <c r="AG82" s="22">
        <f t="shared" si="43"/>
        <v>0</v>
      </c>
      <c r="AH82" s="36"/>
      <c r="AI82" s="36"/>
      <c r="AJ82" s="36"/>
      <c r="AK82" s="36"/>
      <c r="AL82" s="36"/>
      <c r="AM82" s="36"/>
      <c r="AN82" s="36"/>
      <c r="AO82" s="20">
        <f t="shared" si="44"/>
        <v>0</v>
      </c>
      <c r="AP82" s="16"/>
      <c r="AQ82">
        <f t="shared" si="45"/>
        <v>0</v>
      </c>
    </row>
    <row r="83" spans="1:43" ht="15" hidden="1">
      <c r="A83" s="13">
        <v>74</v>
      </c>
      <c r="B83" s="9" t="e">
        <f>IF(VLOOKUP(A83,Регистрация!$C$4:$N$103,2,FALSE)=0," ",VLOOKUP(A83,Регистрация!$C$4:$N$103,2,FALSE))</f>
        <v>#N/A</v>
      </c>
      <c r="C83" s="9" t="e">
        <f>IF(VLOOKUP(A83,Регистрация!$C$4:$N$103,3,FALSE)=0," ",VLOOKUP(A83,Регистрация!$C$4:$N$103,3,FALSE))</f>
        <v>#N/A</v>
      </c>
      <c r="D83" s="38" t="str">
        <f>IF(ISERROR(SUM(SUM(Регистрация!$N$1-DATE(Регистрация!I77,Регистрация!H77,Регистрация!G77))/365.25))=TRUE," ",SUM(SUM(Регистрация!$N$1-DATE(Регистрация!I77,Регистрация!H77,Регистрация!G77))/365.25))</f>
        <v> </v>
      </c>
      <c r="E83" s="8" t="e">
        <f>IF(VLOOKUP(A83,Регистрация!$C$4:$N$103,7,FALSE)=0,"б/р",VLOOKUP(A83,Регистрация!$C$4:$N$103,7,FALSE))</f>
        <v>#N/A</v>
      </c>
      <c r="F83" s="9" t="e">
        <f>IF(VLOOKUP(A83,Регистрация!$C$4:$N$103,11,FALSE)=0," ",VLOOKUP(A83,Регистрация!$C$4:$N$103,11,FALSE))</f>
        <v>#N/A</v>
      </c>
      <c r="G83" s="8" t="e">
        <f>IF(VLOOKUP(A83,Регистрация!$C$4:$N$103,8,FALSE)=0," ",VLOOKUP(A83,Регистрация!$C$4:$N$103,8,FALSE))</f>
        <v>#N/A</v>
      </c>
      <c r="H83" s="19"/>
      <c r="I83" s="18"/>
      <c r="J83" s="24">
        <f t="shared" si="34"/>
        <v>0</v>
      </c>
      <c r="K83" s="8"/>
      <c r="L83" s="24">
        <f t="shared" si="35"/>
        <v>0</v>
      </c>
      <c r="M83" s="8"/>
      <c r="N83" s="24">
        <f t="shared" si="36"/>
        <v>0</v>
      </c>
      <c r="O83" s="8"/>
      <c r="P83" s="24">
        <f t="shared" si="37"/>
        <v>0</v>
      </c>
      <c r="Q83" s="8"/>
      <c r="R83" s="22">
        <f t="shared" si="38"/>
        <v>0</v>
      </c>
      <c r="S83" s="40">
        <v>74</v>
      </c>
      <c r="T83" s="34"/>
      <c r="U83" s="34"/>
      <c r="V83" s="34"/>
      <c r="W83" s="34"/>
      <c r="X83" s="18"/>
      <c r="Y83" s="24">
        <f t="shared" si="39"/>
        <v>0</v>
      </c>
      <c r="Z83" s="8"/>
      <c r="AA83" s="24">
        <f t="shared" si="40"/>
        <v>0</v>
      </c>
      <c r="AB83" s="8"/>
      <c r="AC83" s="24">
        <f t="shared" si="41"/>
        <v>0</v>
      </c>
      <c r="AD83" s="8"/>
      <c r="AE83" s="24">
        <f t="shared" si="42"/>
        <v>0</v>
      </c>
      <c r="AF83" s="8"/>
      <c r="AG83" s="22">
        <f t="shared" si="43"/>
        <v>0</v>
      </c>
      <c r="AH83" s="36"/>
      <c r="AI83" s="36"/>
      <c r="AJ83" s="36"/>
      <c r="AK83" s="36"/>
      <c r="AL83" s="36"/>
      <c r="AM83" s="36"/>
      <c r="AN83" s="36"/>
      <c r="AO83" s="20">
        <f t="shared" si="44"/>
        <v>0</v>
      </c>
      <c r="AP83" s="16"/>
      <c r="AQ83">
        <f t="shared" si="45"/>
        <v>0</v>
      </c>
    </row>
    <row r="84" spans="1:43" ht="15" hidden="1">
      <c r="A84" s="13">
        <v>75</v>
      </c>
      <c r="B84" s="9" t="e">
        <f>IF(VLOOKUP(A84,Регистрация!$C$4:$N$103,2,FALSE)=0," ",VLOOKUP(A84,Регистрация!$C$4:$N$103,2,FALSE))</f>
        <v>#N/A</v>
      </c>
      <c r="C84" s="9" t="e">
        <f>IF(VLOOKUP(A84,Регистрация!$C$4:$N$103,3,FALSE)=0," ",VLOOKUP(A84,Регистрация!$C$4:$N$103,3,FALSE))</f>
        <v>#N/A</v>
      </c>
      <c r="D84" s="38" t="str">
        <f>IF(ISERROR(SUM(SUM(Регистрация!$N$1-DATE(Регистрация!I78,Регистрация!H78,Регистрация!G78))/365.25))=TRUE," ",SUM(SUM(Регистрация!$N$1-DATE(Регистрация!I78,Регистрация!H78,Регистрация!G78))/365.25))</f>
        <v> </v>
      </c>
      <c r="E84" s="8" t="e">
        <f>IF(VLOOKUP(A84,Регистрация!$C$4:$N$103,7,FALSE)=0,"б/р",VLOOKUP(A84,Регистрация!$C$4:$N$103,7,FALSE))</f>
        <v>#N/A</v>
      </c>
      <c r="F84" s="9" t="e">
        <f>IF(VLOOKUP(A84,Регистрация!$C$4:$N$103,11,FALSE)=0," ",VLOOKUP(A84,Регистрация!$C$4:$N$103,11,FALSE))</f>
        <v>#N/A</v>
      </c>
      <c r="G84" s="8" t="e">
        <f>IF(VLOOKUP(A84,Регистрация!$C$4:$N$103,8,FALSE)=0," ",VLOOKUP(A84,Регистрация!$C$4:$N$103,8,FALSE))</f>
        <v>#N/A</v>
      </c>
      <c r="H84" s="19"/>
      <c r="I84" s="18"/>
      <c r="J84" s="24">
        <f t="shared" si="34"/>
        <v>0</v>
      </c>
      <c r="K84" s="8"/>
      <c r="L84" s="24">
        <f t="shared" si="35"/>
        <v>0</v>
      </c>
      <c r="M84" s="8"/>
      <c r="N84" s="24">
        <f t="shared" si="36"/>
        <v>0</v>
      </c>
      <c r="O84" s="8"/>
      <c r="P84" s="24">
        <f t="shared" si="37"/>
        <v>0</v>
      </c>
      <c r="Q84" s="8"/>
      <c r="R84" s="22">
        <f t="shared" si="38"/>
        <v>0</v>
      </c>
      <c r="S84" s="40">
        <v>75</v>
      </c>
      <c r="T84" s="34"/>
      <c r="U84" s="34"/>
      <c r="V84" s="34"/>
      <c r="W84" s="34"/>
      <c r="X84" s="18"/>
      <c r="Y84" s="24">
        <f t="shared" si="39"/>
        <v>0</v>
      </c>
      <c r="Z84" s="8"/>
      <c r="AA84" s="24">
        <f t="shared" si="40"/>
        <v>0</v>
      </c>
      <c r="AB84" s="8"/>
      <c r="AC84" s="24">
        <f t="shared" si="41"/>
        <v>0</v>
      </c>
      <c r="AD84" s="8"/>
      <c r="AE84" s="24">
        <f t="shared" si="42"/>
        <v>0</v>
      </c>
      <c r="AF84" s="8"/>
      <c r="AG84" s="22">
        <f t="shared" si="43"/>
        <v>0</v>
      </c>
      <c r="AH84" s="36"/>
      <c r="AI84" s="36"/>
      <c r="AJ84" s="36"/>
      <c r="AK84" s="36"/>
      <c r="AL84" s="36"/>
      <c r="AM84" s="36"/>
      <c r="AN84" s="36"/>
      <c r="AO84" s="20">
        <f t="shared" si="44"/>
        <v>0</v>
      </c>
      <c r="AP84" s="16"/>
      <c r="AQ84">
        <f t="shared" si="45"/>
        <v>0</v>
      </c>
    </row>
    <row r="85" spans="1:43" ht="15" hidden="1">
      <c r="A85" s="13">
        <v>76</v>
      </c>
      <c r="B85" s="9" t="e">
        <f>IF(VLOOKUP(A85,Регистрация!$C$4:$N$103,2,FALSE)=0," ",VLOOKUP(A85,Регистрация!$C$4:$N$103,2,FALSE))</f>
        <v>#N/A</v>
      </c>
      <c r="C85" s="9" t="e">
        <f>IF(VLOOKUP(A85,Регистрация!$C$4:$N$103,3,FALSE)=0," ",VLOOKUP(A85,Регистрация!$C$4:$N$103,3,FALSE))</f>
        <v>#N/A</v>
      </c>
      <c r="D85" s="38" t="str">
        <f>IF(ISERROR(SUM(SUM(Регистрация!$N$1-DATE(Регистрация!I79,Регистрация!H79,Регистрация!G79))/365.25))=TRUE," ",SUM(SUM(Регистрация!$N$1-DATE(Регистрация!I79,Регистрация!H79,Регистрация!G79))/365.25))</f>
        <v> </v>
      </c>
      <c r="E85" s="8" t="e">
        <f>IF(VLOOKUP(A85,Регистрация!$C$4:$N$103,7,FALSE)=0,"б/р",VLOOKUP(A85,Регистрация!$C$4:$N$103,7,FALSE))</f>
        <v>#N/A</v>
      </c>
      <c r="F85" s="9" t="e">
        <f>IF(VLOOKUP(A85,Регистрация!$C$4:$N$103,11,FALSE)=0," ",VLOOKUP(A85,Регистрация!$C$4:$N$103,11,FALSE))</f>
        <v>#N/A</v>
      </c>
      <c r="G85" s="8" t="e">
        <f>IF(VLOOKUP(A85,Регистрация!$C$4:$N$103,8,FALSE)=0," ",VLOOKUP(A85,Регистрация!$C$4:$N$103,8,FALSE))</f>
        <v>#N/A</v>
      </c>
      <c r="H85" s="19"/>
      <c r="I85" s="18"/>
      <c r="J85" s="24">
        <f t="shared" si="34"/>
        <v>0</v>
      </c>
      <c r="K85" s="8"/>
      <c r="L85" s="24">
        <f t="shared" si="35"/>
        <v>0</v>
      </c>
      <c r="M85" s="8"/>
      <c r="N85" s="24">
        <f t="shared" si="36"/>
        <v>0</v>
      </c>
      <c r="O85" s="8"/>
      <c r="P85" s="24">
        <f t="shared" si="37"/>
        <v>0</v>
      </c>
      <c r="Q85" s="8"/>
      <c r="R85" s="22">
        <f t="shared" si="38"/>
        <v>0</v>
      </c>
      <c r="S85" s="40">
        <v>76</v>
      </c>
      <c r="T85" s="34"/>
      <c r="U85" s="34"/>
      <c r="V85" s="34"/>
      <c r="W85" s="34"/>
      <c r="X85" s="18"/>
      <c r="Y85" s="24">
        <f t="shared" si="39"/>
        <v>0</v>
      </c>
      <c r="Z85" s="8"/>
      <c r="AA85" s="24">
        <f t="shared" si="40"/>
        <v>0</v>
      </c>
      <c r="AB85" s="8"/>
      <c r="AC85" s="24">
        <f t="shared" si="41"/>
        <v>0</v>
      </c>
      <c r="AD85" s="8"/>
      <c r="AE85" s="24">
        <f t="shared" si="42"/>
        <v>0</v>
      </c>
      <c r="AF85" s="8"/>
      <c r="AG85" s="22">
        <f t="shared" si="43"/>
        <v>0</v>
      </c>
      <c r="AH85" s="36"/>
      <c r="AI85" s="36"/>
      <c r="AJ85" s="36"/>
      <c r="AK85" s="36"/>
      <c r="AL85" s="36"/>
      <c r="AM85" s="36"/>
      <c r="AN85" s="36"/>
      <c r="AO85" s="20">
        <f t="shared" si="44"/>
        <v>0</v>
      </c>
      <c r="AP85" s="16"/>
      <c r="AQ85">
        <f t="shared" si="45"/>
        <v>0</v>
      </c>
    </row>
    <row r="86" spans="1:43" ht="15" hidden="1">
      <c r="A86" s="13">
        <v>77</v>
      </c>
      <c r="B86" s="9" t="e">
        <f>IF(VLOOKUP(A86,Регистрация!$C$4:$N$103,2,FALSE)=0," ",VLOOKUP(A86,Регистрация!$C$4:$N$103,2,FALSE))</f>
        <v>#N/A</v>
      </c>
      <c r="C86" s="9" t="e">
        <f>IF(VLOOKUP(A86,Регистрация!$C$4:$N$103,3,FALSE)=0," ",VLOOKUP(A86,Регистрация!$C$4:$N$103,3,FALSE))</f>
        <v>#N/A</v>
      </c>
      <c r="D86" s="38" t="str">
        <f>IF(ISERROR(SUM(SUM(Регистрация!$N$1-DATE(Регистрация!I80,Регистрация!H80,Регистрация!G80))/365.25))=TRUE," ",SUM(SUM(Регистрация!$N$1-DATE(Регистрация!I80,Регистрация!H80,Регистрация!G80))/365.25))</f>
        <v> </v>
      </c>
      <c r="E86" s="8" t="e">
        <f>IF(VLOOKUP(A86,Регистрация!$C$4:$N$103,7,FALSE)=0,"б/р",VLOOKUP(A86,Регистрация!$C$4:$N$103,7,FALSE))</f>
        <v>#N/A</v>
      </c>
      <c r="F86" s="9" t="e">
        <f>IF(VLOOKUP(A86,Регистрация!$C$4:$N$103,11,FALSE)=0," ",VLOOKUP(A86,Регистрация!$C$4:$N$103,11,FALSE))</f>
        <v>#N/A</v>
      </c>
      <c r="G86" s="8" t="e">
        <f>IF(VLOOKUP(A86,Регистрация!$C$4:$N$103,8,FALSE)=0," ",VLOOKUP(A86,Регистрация!$C$4:$N$103,8,FALSE))</f>
        <v>#N/A</v>
      </c>
      <c r="H86" s="19"/>
      <c r="I86" s="18"/>
      <c r="J86" s="24">
        <f t="shared" si="34"/>
        <v>0</v>
      </c>
      <c r="K86" s="8"/>
      <c r="L86" s="24">
        <f t="shared" si="35"/>
        <v>0</v>
      </c>
      <c r="M86" s="8"/>
      <c r="N86" s="24">
        <f t="shared" si="36"/>
        <v>0</v>
      </c>
      <c r="O86" s="8"/>
      <c r="P86" s="24">
        <f t="shared" si="37"/>
        <v>0</v>
      </c>
      <c r="Q86" s="8"/>
      <c r="R86" s="22">
        <f t="shared" si="38"/>
        <v>0</v>
      </c>
      <c r="S86" s="40">
        <v>77</v>
      </c>
      <c r="T86" s="34"/>
      <c r="U86" s="34"/>
      <c r="V86" s="34"/>
      <c r="W86" s="34"/>
      <c r="X86" s="18"/>
      <c r="Y86" s="24">
        <f t="shared" si="39"/>
        <v>0</v>
      </c>
      <c r="Z86" s="8"/>
      <c r="AA86" s="24">
        <f t="shared" si="40"/>
        <v>0</v>
      </c>
      <c r="AB86" s="8"/>
      <c r="AC86" s="24">
        <f t="shared" si="41"/>
        <v>0</v>
      </c>
      <c r="AD86" s="8"/>
      <c r="AE86" s="24">
        <f t="shared" si="42"/>
        <v>0</v>
      </c>
      <c r="AF86" s="8"/>
      <c r="AG86" s="22">
        <f t="shared" si="43"/>
        <v>0</v>
      </c>
      <c r="AH86" s="36"/>
      <c r="AI86" s="36"/>
      <c r="AJ86" s="36"/>
      <c r="AK86" s="36"/>
      <c r="AL86" s="36"/>
      <c r="AM86" s="36"/>
      <c r="AN86" s="36"/>
      <c r="AO86" s="20">
        <f t="shared" si="44"/>
        <v>0</v>
      </c>
      <c r="AP86" s="16"/>
      <c r="AQ86">
        <f t="shared" si="45"/>
        <v>0</v>
      </c>
    </row>
    <row r="87" spans="1:43" ht="15" hidden="1">
      <c r="A87" s="13">
        <v>78</v>
      </c>
      <c r="B87" s="9" t="e">
        <f>IF(VLOOKUP(A87,Регистрация!$C$4:$N$103,2,FALSE)=0," ",VLOOKUP(A87,Регистрация!$C$4:$N$103,2,FALSE))</f>
        <v>#N/A</v>
      </c>
      <c r="C87" s="9" t="e">
        <f>IF(VLOOKUP(A87,Регистрация!$C$4:$N$103,3,FALSE)=0," ",VLOOKUP(A87,Регистрация!$C$4:$N$103,3,FALSE))</f>
        <v>#N/A</v>
      </c>
      <c r="D87" s="38" t="str">
        <f>IF(ISERROR(SUM(SUM(Регистрация!$N$1-DATE(Регистрация!I81,Регистрация!H81,Регистрация!G81))/365.25))=TRUE," ",SUM(SUM(Регистрация!$N$1-DATE(Регистрация!I81,Регистрация!H81,Регистрация!G81))/365.25))</f>
        <v> </v>
      </c>
      <c r="E87" s="8" t="e">
        <f>IF(VLOOKUP(A87,Регистрация!$C$4:$N$103,7,FALSE)=0,"б/р",VLOOKUP(A87,Регистрация!$C$4:$N$103,7,FALSE))</f>
        <v>#N/A</v>
      </c>
      <c r="F87" s="9" t="e">
        <f>IF(VLOOKUP(A87,Регистрация!$C$4:$N$103,11,FALSE)=0," ",VLOOKUP(A87,Регистрация!$C$4:$N$103,11,FALSE))</f>
        <v>#N/A</v>
      </c>
      <c r="G87" s="8" t="e">
        <f>IF(VLOOKUP(A87,Регистрация!$C$4:$N$103,8,FALSE)=0," ",VLOOKUP(A87,Регистрация!$C$4:$N$103,8,FALSE))</f>
        <v>#N/A</v>
      </c>
      <c r="H87" s="19"/>
      <c r="I87" s="18"/>
      <c r="J87" s="24">
        <f t="shared" si="34"/>
        <v>0</v>
      </c>
      <c r="K87" s="8"/>
      <c r="L87" s="24">
        <f t="shared" si="35"/>
        <v>0</v>
      </c>
      <c r="M87" s="8"/>
      <c r="N87" s="24">
        <f t="shared" si="36"/>
        <v>0</v>
      </c>
      <c r="O87" s="8"/>
      <c r="P87" s="24">
        <f t="shared" si="37"/>
        <v>0</v>
      </c>
      <c r="Q87" s="8"/>
      <c r="R87" s="22">
        <f t="shared" si="38"/>
        <v>0</v>
      </c>
      <c r="S87" s="40">
        <v>78</v>
      </c>
      <c r="T87" s="34"/>
      <c r="U87" s="34"/>
      <c r="V87" s="34"/>
      <c r="W87" s="34"/>
      <c r="X87" s="18"/>
      <c r="Y87" s="24">
        <f t="shared" si="39"/>
        <v>0</v>
      </c>
      <c r="Z87" s="8"/>
      <c r="AA87" s="24">
        <f t="shared" si="40"/>
        <v>0</v>
      </c>
      <c r="AB87" s="8"/>
      <c r="AC87" s="24">
        <f t="shared" si="41"/>
        <v>0</v>
      </c>
      <c r="AD87" s="8"/>
      <c r="AE87" s="24">
        <f t="shared" si="42"/>
        <v>0</v>
      </c>
      <c r="AF87" s="8"/>
      <c r="AG87" s="22">
        <f t="shared" si="43"/>
        <v>0</v>
      </c>
      <c r="AH87" s="36"/>
      <c r="AI87" s="36"/>
      <c r="AJ87" s="36"/>
      <c r="AK87" s="36"/>
      <c r="AL87" s="36"/>
      <c r="AM87" s="36"/>
      <c r="AN87" s="36"/>
      <c r="AO87" s="20">
        <f t="shared" si="44"/>
        <v>0</v>
      </c>
      <c r="AP87" s="16"/>
      <c r="AQ87">
        <f t="shared" si="45"/>
        <v>0</v>
      </c>
    </row>
    <row r="88" spans="1:43" ht="15" hidden="1">
      <c r="A88" s="13">
        <v>79</v>
      </c>
      <c r="B88" s="9" t="e">
        <f>IF(VLOOKUP(A88,Регистрация!$C$4:$N$103,2,FALSE)=0," ",VLOOKUP(A88,Регистрация!$C$4:$N$103,2,FALSE))</f>
        <v>#N/A</v>
      </c>
      <c r="C88" s="9" t="e">
        <f>IF(VLOOKUP(A88,Регистрация!$C$4:$N$103,3,FALSE)=0," ",VLOOKUP(A88,Регистрация!$C$4:$N$103,3,FALSE))</f>
        <v>#N/A</v>
      </c>
      <c r="D88" s="38" t="str">
        <f>IF(ISERROR(SUM(SUM(Регистрация!$N$1-DATE(Регистрация!I82,Регистрация!H82,Регистрация!G82))/365.25))=TRUE," ",SUM(SUM(Регистрация!$N$1-DATE(Регистрация!I82,Регистрация!H82,Регистрация!G82))/365.25))</f>
        <v> </v>
      </c>
      <c r="E88" s="8" t="e">
        <f>IF(VLOOKUP(A88,Регистрация!$C$4:$N$103,7,FALSE)=0,"б/р",VLOOKUP(A88,Регистрация!$C$4:$N$103,7,FALSE))</f>
        <v>#N/A</v>
      </c>
      <c r="F88" s="9" t="e">
        <f>IF(VLOOKUP(A88,Регистрация!$C$4:$N$103,11,FALSE)=0," ",VLOOKUP(A88,Регистрация!$C$4:$N$103,11,FALSE))</f>
        <v>#N/A</v>
      </c>
      <c r="G88" s="8" t="e">
        <f>IF(VLOOKUP(A88,Регистрация!$C$4:$N$103,8,FALSE)=0," ",VLOOKUP(A88,Регистрация!$C$4:$N$103,8,FALSE))</f>
        <v>#N/A</v>
      </c>
      <c r="H88" s="19"/>
      <c r="I88" s="18"/>
      <c r="J88" s="24">
        <f t="shared" si="34"/>
        <v>0</v>
      </c>
      <c r="K88" s="8"/>
      <c r="L88" s="24">
        <f t="shared" si="35"/>
        <v>0</v>
      </c>
      <c r="M88" s="8"/>
      <c r="N88" s="24">
        <f t="shared" si="36"/>
        <v>0</v>
      </c>
      <c r="O88" s="8"/>
      <c r="P88" s="24">
        <f t="shared" si="37"/>
        <v>0</v>
      </c>
      <c r="Q88" s="8"/>
      <c r="R88" s="22">
        <f t="shared" si="38"/>
        <v>0</v>
      </c>
      <c r="S88" s="40">
        <v>79</v>
      </c>
      <c r="T88" s="34"/>
      <c r="U88" s="34"/>
      <c r="V88" s="34"/>
      <c r="W88" s="34"/>
      <c r="X88" s="18"/>
      <c r="Y88" s="24">
        <f t="shared" si="39"/>
        <v>0</v>
      </c>
      <c r="Z88" s="8"/>
      <c r="AA88" s="24">
        <f t="shared" si="40"/>
        <v>0</v>
      </c>
      <c r="AB88" s="8"/>
      <c r="AC88" s="24">
        <f t="shared" si="41"/>
        <v>0</v>
      </c>
      <c r="AD88" s="8"/>
      <c r="AE88" s="24">
        <f t="shared" si="42"/>
        <v>0</v>
      </c>
      <c r="AF88" s="8"/>
      <c r="AG88" s="22">
        <f t="shared" si="43"/>
        <v>0</v>
      </c>
      <c r="AH88" s="36"/>
      <c r="AI88" s="36"/>
      <c r="AJ88" s="36"/>
      <c r="AK88" s="36"/>
      <c r="AL88" s="36"/>
      <c r="AM88" s="36"/>
      <c r="AN88" s="36"/>
      <c r="AO88" s="20">
        <f t="shared" si="44"/>
        <v>0</v>
      </c>
      <c r="AP88" s="16"/>
      <c r="AQ88">
        <f t="shared" si="45"/>
        <v>0</v>
      </c>
    </row>
    <row r="89" spans="1:43" ht="15" hidden="1">
      <c r="A89" s="13">
        <v>80</v>
      </c>
      <c r="B89" s="9" t="e">
        <f>IF(VLOOKUP(A89,Регистрация!$C$4:$N$103,2,FALSE)=0," ",VLOOKUP(A89,Регистрация!$C$4:$N$103,2,FALSE))</f>
        <v>#N/A</v>
      </c>
      <c r="C89" s="9" t="e">
        <f>IF(VLOOKUP(A89,Регистрация!$C$4:$N$103,3,FALSE)=0," ",VLOOKUP(A89,Регистрация!$C$4:$N$103,3,FALSE))</f>
        <v>#N/A</v>
      </c>
      <c r="D89" s="38" t="str">
        <f>IF(ISERROR(SUM(SUM(Регистрация!$N$1-DATE(Регистрация!I83,Регистрация!H83,Регистрация!G83))/365.25))=TRUE," ",SUM(SUM(Регистрация!$N$1-DATE(Регистрация!I83,Регистрация!H83,Регистрация!G83))/365.25))</f>
        <v> </v>
      </c>
      <c r="E89" s="8" t="e">
        <f>IF(VLOOKUP(A89,Регистрация!$C$4:$N$103,7,FALSE)=0,"б/р",VLOOKUP(A89,Регистрация!$C$4:$N$103,7,FALSE))</f>
        <v>#N/A</v>
      </c>
      <c r="F89" s="9" t="e">
        <f>IF(VLOOKUP(A89,Регистрация!$C$4:$N$103,11,FALSE)=0," ",VLOOKUP(A89,Регистрация!$C$4:$N$103,11,FALSE))</f>
        <v>#N/A</v>
      </c>
      <c r="G89" s="8" t="e">
        <f>IF(VLOOKUP(A89,Регистрация!$C$4:$N$103,8,FALSE)=0," ",VLOOKUP(A89,Регистрация!$C$4:$N$103,8,FALSE))</f>
        <v>#N/A</v>
      </c>
      <c r="H89" s="19"/>
      <c r="I89" s="18"/>
      <c r="J89" s="24">
        <f t="shared" si="34"/>
        <v>0</v>
      </c>
      <c r="K89" s="8"/>
      <c r="L89" s="24">
        <f t="shared" si="35"/>
        <v>0</v>
      </c>
      <c r="M89" s="8"/>
      <c r="N89" s="24">
        <f t="shared" si="36"/>
        <v>0</v>
      </c>
      <c r="O89" s="8"/>
      <c r="P89" s="24">
        <f t="shared" si="37"/>
        <v>0</v>
      </c>
      <c r="Q89" s="8"/>
      <c r="R89" s="22">
        <f t="shared" si="38"/>
        <v>0</v>
      </c>
      <c r="S89" s="40">
        <v>80</v>
      </c>
      <c r="T89" s="34"/>
      <c r="U89" s="34"/>
      <c r="V89" s="34"/>
      <c r="W89" s="34"/>
      <c r="X89" s="18"/>
      <c r="Y89" s="24">
        <f t="shared" si="39"/>
        <v>0</v>
      </c>
      <c r="Z89" s="8"/>
      <c r="AA89" s="24">
        <f t="shared" si="40"/>
        <v>0</v>
      </c>
      <c r="AB89" s="8"/>
      <c r="AC89" s="24">
        <f t="shared" si="41"/>
        <v>0</v>
      </c>
      <c r="AD89" s="8"/>
      <c r="AE89" s="24">
        <f t="shared" si="42"/>
        <v>0</v>
      </c>
      <c r="AF89" s="8"/>
      <c r="AG89" s="22">
        <f t="shared" si="43"/>
        <v>0</v>
      </c>
      <c r="AH89" s="36"/>
      <c r="AI89" s="36"/>
      <c r="AJ89" s="36"/>
      <c r="AK89" s="36"/>
      <c r="AL89" s="36"/>
      <c r="AM89" s="36"/>
      <c r="AN89" s="36"/>
      <c r="AO89" s="20">
        <f t="shared" si="44"/>
        <v>0</v>
      </c>
      <c r="AP89" s="16"/>
      <c r="AQ89">
        <f t="shared" si="45"/>
        <v>0</v>
      </c>
    </row>
    <row r="90" spans="1:43" ht="15" hidden="1">
      <c r="A90" s="13">
        <v>81</v>
      </c>
      <c r="B90" s="9" t="e">
        <f>IF(VLOOKUP(A90,Регистрация!$C$4:$N$103,2,FALSE)=0," ",VLOOKUP(A90,Регистрация!$C$4:$N$103,2,FALSE))</f>
        <v>#N/A</v>
      </c>
      <c r="C90" s="9" t="e">
        <f>IF(VLOOKUP(A90,Регистрация!$C$4:$N$103,3,FALSE)=0," ",VLOOKUP(A90,Регистрация!$C$4:$N$103,3,FALSE))</f>
        <v>#N/A</v>
      </c>
      <c r="D90" s="38" t="str">
        <f>IF(ISERROR(SUM(SUM(Регистрация!$N$1-DATE(Регистрация!I84,Регистрация!H84,Регистрация!G84))/365.25))=TRUE," ",SUM(SUM(Регистрация!$N$1-DATE(Регистрация!I84,Регистрация!H84,Регистрация!G84))/365.25))</f>
        <v> </v>
      </c>
      <c r="E90" s="8" t="e">
        <f>IF(VLOOKUP(A90,Регистрация!$C$4:$N$103,7,FALSE)=0,"б/р",VLOOKUP(A90,Регистрация!$C$4:$N$103,7,FALSE))</f>
        <v>#N/A</v>
      </c>
      <c r="F90" s="9" t="e">
        <f>IF(VLOOKUP(A90,Регистрация!$C$4:$N$103,11,FALSE)=0," ",VLOOKUP(A90,Регистрация!$C$4:$N$103,11,FALSE))</f>
        <v>#N/A</v>
      </c>
      <c r="G90" s="8" t="e">
        <f>IF(VLOOKUP(A90,Регистрация!$C$4:$N$103,8,FALSE)=0," ",VLOOKUP(A90,Регистрация!$C$4:$N$103,8,FALSE))</f>
        <v>#N/A</v>
      </c>
      <c r="H90" s="19"/>
      <c r="I90" s="18"/>
      <c r="J90" s="24">
        <f t="shared" si="34"/>
        <v>0</v>
      </c>
      <c r="K90" s="8"/>
      <c r="L90" s="24">
        <f t="shared" si="35"/>
        <v>0</v>
      </c>
      <c r="M90" s="8"/>
      <c r="N90" s="24">
        <f t="shared" si="36"/>
        <v>0</v>
      </c>
      <c r="O90" s="8"/>
      <c r="P90" s="24">
        <f t="shared" si="37"/>
        <v>0</v>
      </c>
      <c r="Q90" s="8"/>
      <c r="R90" s="22">
        <f t="shared" si="38"/>
        <v>0</v>
      </c>
      <c r="S90" s="40">
        <v>81</v>
      </c>
      <c r="T90" s="34"/>
      <c r="U90" s="34"/>
      <c r="V90" s="34"/>
      <c r="W90" s="34"/>
      <c r="X90" s="18"/>
      <c r="Y90" s="24">
        <f t="shared" si="39"/>
        <v>0</v>
      </c>
      <c r="Z90" s="8"/>
      <c r="AA90" s="24">
        <f t="shared" si="40"/>
        <v>0</v>
      </c>
      <c r="AB90" s="8"/>
      <c r="AC90" s="24">
        <f t="shared" si="41"/>
        <v>0</v>
      </c>
      <c r="AD90" s="8"/>
      <c r="AE90" s="24">
        <f t="shared" si="42"/>
        <v>0</v>
      </c>
      <c r="AF90" s="8"/>
      <c r="AG90" s="22">
        <f t="shared" si="43"/>
        <v>0</v>
      </c>
      <c r="AH90" s="36"/>
      <c r="AI90" s="36"/>
      <c r="AJ90" s="36"/>
      <c r="AK90" s="36"/>
      <c r="AL90" s="36"/>
      <c r="AM90" s="36"/>
      <c r="AN90" s="36"/>
      <c r="AO90" s="20">
        <f t="shared" si="44"/>
        <v>0</v>
      </c>
      <c r="AP90" s="16"/>
      <c r="AQ90">
        <f t="shared" si="45"/>
        <v>0</v>
      </c>
    </row>
    <row r="91" spans="1:43" ht="15" hidden="1">
      <c r="A91" s="13">
        <v>82</v>
      </c>
      <c r="B91" s="9" t="e">
        <f>IF(VLOOKUP(A91,Регистрация!$C$4:$N$103,2,FALSE)=0," ",VLOOKUP(A91,Регистрация!$C$4:$N$103,2,FALSE))</f>
        <v>#N/A</v>
      </c>
      <c r="C91" s="9" t="e">
        <f>IF(VLOOKUP(A91,Регистрация!$C$4:$N$103,3,FALSE)=0," ",VLOOKUP(A91,Регистрация!$C$4:$N$103,3,FALSE))</f>
        <v>#N/A</v>
      </c>
      <c r="D91" s="38" t="str">
        <f>IF(ISERROR(SUM(SUM(Регистрация!$N$1-DATE(Регистрация!I85,Регистрация!H85,Регистрация!G85))/365.25))=TRUE," ",SUM(SUM(Регистрация!$N$1-DATE(Регистрация!I85,Регистрация!H85,Регистрация!G85))/365.25))</f>
        <v> </v>
      </c>
      <c r="E91" s="8" t="e">
        <f>IF(VLOOKUP(A91,Регистрация!$C$4:$N$103,7,FALSE)=0,"б/р",VLOOKUP(A91,Регистрация!$C$4:$N$103,7,FALSE))</f>
        <v>#N/A</v>
      </c>
      <c r="F91" s="9" t="e">
        <f>IF(VLOOKUP(A91,Регистрация!$C$4:$N$103,11,FALSE)=0," ",VLOOKUP(A91,Регистрация!$C$4:$N$103,11,FALSE))</f>
        <v>#N/A</v>
      </c>
      <c r="G91" s="8" t="e">
        <f>IF(VLOOKUP(A91,Регистрация!$C$4:$N$103,8,FALSE)=0," ",VLOOKUP(A91,Регистрация!$C$4:$N$103,8,FALSE))</f>
        <v>#N/A</v>
      </c>
      <c r="H91" s="19"/>
      <c r="I91" s="18"/>
      <c r="J91" s="24">
        <f t="shared" si="34"/>
        <v>0</v>
      </c>
      <c r="K91" s="8"/>
      <c r="L91" s="24">
        <f t="shared" si="35"/>
        <v>0</v>
      </c>
      <c r="M91" s="8"/>
      <c r="N91" s="24">
        <f t="shared" si="36"/>
        <v>0</v>
      </c>
      <c r="O91" s="8"/>
      <c r="P91" s="24">
        <f t="shared" si="37"/>
        <v>0</v>
      </c>
      <c r="Q91" s="8"/>
      <c r="R91" s="22">
        <f t="shared" si="38"/>
        <v>0</v>
      </c>
      <c r="S91" s="40">
        <v>82</v>
      </c>
      <c r="T91" s="34"/>
      <c r="U91" s="34"/>
      <c r="V91" s="34"/>
      <c r="W91" s="34"/>
      <c r="X91" s="18"/>
      <c r="Y91" s="24">
        <f t="shared" si="39"/>
        <v>0</v>
      </c>
      <c r="Z91" s="8"/>
      <c r="AA91" s="24">
        <f t="shared" si="40"/>
        <v>0</v>
      </c>
      <c r="AB91" s="8"/>
      <c r="AC91" s="24">
        <f t="shared" si="41"/>
        <v>0</v>
      </c>
      <c r="AD91" s="8"/>
      <c r="AE91" s="24">
        <f t="shared" si="42"/>
        <v>0</v>
      </c>
      <c r="AF91" s="8"/>
      <c r="AG91" s="22">
        <f t="shared" si="43"/>
        <v>0</v>
      </c>
      <c r="AH91" s="36"/>
      <c r="AI91" s="36"/>
      <c r="AJ91" s="36"/>
      <c r="AK91" s="36"/>
      <c r="AL91" s="36"/>
      <c r="AM91" s="36"/>
      <c r="AN91" s="36"/>
      <c r="AO91" s="20">
        <f t="shared" si="44"/>
        <v>0</v>
      </c>
      <c r="AP91" s="16"/>
      <c r="AQ91">
        <f t="shared" si="45"/>
        <v>0</v>
      </c>
    </row>
    <row r="92" spans="1:43" ht="15" hidden="1">
      <c r="A92" s="13">
        <v>83</v>
      </c>
      <c r="B92" s="9" t="e">
        <f>IF(VLOOKUP(A92,Регистрация!$C$4:$N$103,2,FALSE)=0," ",VLOOKUP(A92,Регистрация!$C$4:$N$103,2,FALSE))</f>
        <v>#N/A</v>
      </c>
      <c r="C92" s="9" t="e">
        <f>IF(VLOOKUP(A92,Регистрация!$C$4:$N$103,3,FALSE)=0," ",VLOOKUP(A92,Регистрация!$C$4:$N$103,3,FALSE))</f>
        <v>#N/A</v>
      </c>
      <c r="D92" s="38" t="str">
        <f>IF(ISERROR(SUM(SUM(Регистрация!$N$1-DATE(Регистрация!I86,Регистрация!H86,Регистрация!G86))/365.25))=TRUE," ",SUM(SUM(Регистрация!$N$1-DATE(Регистрация!I86,Регистрация!H86,Регистрация!G86))/365.25))</f>
        <v> </v>
      </c>
      <c r="E92" s="8" t="e">
        <f>IF(VLOOKUP(A92,Регистрация!$C$4:$N$103,7,FALSE)=0,"б/р",VLOOKUP(A92,Регистрация!$C$4:$N$103,7,FALSE))</f>
        <v>#N/A</v>
      </c>
      <c r="F92" s="9" t="e">
        <f>IF(VLOOKUP(A92,Регистрация!$C$4:$N$103,11,FALSE)=0," ",VLOOKUP(A92,Регистрация!$C$4:$N$103,11,FALSE))</f>
        <v>#N/A</v>
      </c>
      <c r="G92" s="8" t="e">
        <f>IF(VLOOKUP(A92,Регистрация!$C$4:$N$103,8,FALSE)=0," ",VLOOKUP(A92,Регистрация!$C$4:$N$103,8,FALSE))</f>
        <v>#N/A</v>
      </c>
      <c r="H92" s="19"/>
      <c r="I92" s="18"/>
      <c r="J92" s="24">
        <f t="shared" si="34"/>
        <v>0</v>
      </c>
      <c r="K92" s="8"/>
      <c r="L92" s="24">
        <f t="shared" si="35"/>
        <v>0</v>
      </c>
      <c r="M92" s="8"/>
      <c r="N92" s="24">
        <f t="shared" si="36"/>
        <v>0</v>
      </c>
      <c r="O92" s="8"/>
      <c r="P92" s="24">
        <f t="shared" si="37"/>
        <v>0</v>
      </c>
      <c r="Q92" s="8"/>
      <c r="R92" s="22">
        <f t="shared" si="38"/>
        <v>0</v>
      </c>
      <c r="S92" s="40">
        <v>83</v>
      </c>
      <c r="T92" s="34"/>
      <c r="U92" s="34"/>
      <c r="V92" s="34"/>
      <c r="W92" s="34"/>
      <c r="X92" s="18"/>
      <c r="Y92" s="24">
        <f t="shared" si="39"/>
        <v>0</v>
      </c>
      <c r="Z92" s="8"/>
      <c r="AA92" s="24">
        <f t="shared" si="40"/>
        <v>0</v>
      </c>
      <c r="AB92" s="8"/>
      <c r="AC92" s="24">
        <f t="shared" si="41"/>
        <v>0</v>
      </c>
      <c r="AD92" s="8"/>
      <c r="AE92" s="24">
        <f t="shared" si="42"/>
        <v>0</v>
      </c>
      <c r="AF92" s="8"/>
      <c r="AG92" s="22">
        <f t="shared" si="43"/>
        <v>0</v>
      </c>
      <c r="AH92" s="36"/>
      <c r="AI92" s="36"/>
      <c r="AJ92" s="36"/>
      <c r="AK92" s="36"/>
      <c r="AL92" s="36"/>
      <c r="AM92" s="36"/>
      <c r="AN92" s="36"/>
      <c r="AO92" s="20">
        <f t="shared" si="44"/>
        <v>0</v>
      </c>
      <c r="AP92" s="16"/>
      <c r="AQ92">
        <f t="shared" si="45"/>
        <v>0</v>
      </c>
    </row>
    <row r="93" spans="1:43" ht="15" hidden="1">
      <c r="A93" s="13">
        <v>84</v>
      </c>
      <c r="B93" s="9" t="e">
        <f>IF(VLOOKUP(A93,Регистрация!$C$4:$N$103,2,FALSE)=0," ",VLOOKUP(A93,Регистрация!$C$4:$N$103,2,FALSE))</f>
        <v>#N/A</v>
      </c>
      <c r="C93" s="9" t="e">
        <f>IF(VLOOKUP(A93,Регистрация!$C$4:$N$103,3,FALSE)=0," ",VLOOKUP(A93,Регистрация!$C$4:$N$103,3,FALSE))</f>
        <v>#N/A</v>
      </c>
      <c r="D93" s="38" t="str">
        <f>IF(ISERROR(SUM(SUM(Регистрация!$N$1-DATE(Регистрация!I87,Регистрация!H87,Регистрация!G87))/365.25))=TRUE," ",SUM(SUM(Регистрация!$N$1-DATE(Регистрация!I87,Регистрация!H87,Регистрация!G87))/365.25))</f>
        <v> </v>
      </c>
      <c r="E93" s="8" t="e">
        <f>IF(VLOOKUP(A93,Регистрация!$C$4:$N$103,7,FALSE)=0,"б/р",VLOOKUP(A93,Регистрация!$C$4:$N$103,7,FALSE))</f>
        <v>#N/A</v>
      </c>
      <c r="F93" s="9" t="e">
        <f>IF(VLOOKUP(A93,Регистрация!$C$4:$N$103,11,FALSE)=0," ",VLOOKUP(A93,Регистрация!$C$4:$N$103,11,FALSE))</f>
        <v>#N/A</v>
      </c>
      <c r="G93" s="8" t="e">
        <f>IF(VLOOKUP(A93,Регистрация!$C$4:$N$103,8,FALSE)=0," ",VLOOKUP(A93,Регистрация!$C$4:$N$103,8,FALSE))</f>
        <v>#N/A</v>
      </c>
      <c r="H93" s="19"/>
      <c r="I93" s="18"/>
      <c r="J93" s="24">
        <f t="shared" si="34"/>
        <v>0</v>
      </c>
      <c r="K93" s="8"/>
      <c r="L93" s="24">
        <f t="shared" si="35"/>
        <v>0</v>
      </c>
      <c r="M93" s="8"/>
      <c r="N93" s="24">
        <f t="shared" si="36"/>
        <v>0</v>
      </c>
      <c r="O93" s="8"/>
      <c r="P93" s="24">
        <f t="shared" si="37"/>
        <v>0</v>
      </c>
      <c r="Q93" s="8"/>
      <c r="R93" s="22">
        <f t="shared" si="38"/>
        <v>0</v>
      </c>
      <c r="S93" s="40">
        <v>84</v>
      </c>
      <c r="T93" s="34"/>
      <c r="U93" s="34"/>
      <c r="V93" s="34"/>
      <c r="W93" s="34"/>
      <c r="X93" s="18"/>
      <c r="Y93" s="24">
        <f t="shared" si="39"/>
        <v>0</v>
      </c>
      <c r="Z93" s="8"/>
      <c r="AA93" s="24">
        <f t="shared" si="40"/>
        <v>0</v>
      </c>
      <c r="AB93" s="8"/>
      <c r="AC93" s="24">
        <f t="shared" si="41"/>
        <v>0</v>
      </c>
      <c r="AD93" s="8"/>
      <c r="AE93" s="24">
        <f t="shared" si="42"/>
        <v>0</v>
      </c>
      <c r="AF93" s="8"/>
      <c r="AG93" s="22">
        <f t="shared" si="43"/>
        <v>0</v>
      </c>
      <c r="AH93" s="36"/>
      <c r="AI93" s="36"/>
      <c r="AJ93" s="36"/>
      <c r="AK93" s="36"/>
      <c r="AL93" s="36"/>
      <c r="AM93" s="36"/>
      <c r="AN93" s="36"/>
      <c r="AO93" s="20">
        <f t="shared" si="44"/>
        <v>0</v>
      </c>
      <c r="AP93" s="16"/>
      <c r="AQ93">
        <f t="shared" si="45"/>
        <v>0</v>
      </c>
    </row>
    <row r="94" spans="1:43" ht="15" hidden="1">
      <c r="A94" s="13">
        <v>85</v>
      </c>
      <c r="B94" s="9" t="e">
        <f>IF(VLOOKUP(A94,Регистрация!$C$4:$N$103,2,FALSE)=0," ",VLOOKUP(A94,Регистрация!$C$4:$N$103,2,FALSE))</f>
        <v>#N/A</v>
      </c>
      <c r="C94" s="9" t="e">
        <f>IF(VLOOKUP(A94,Регистрация!$C$4:$N$103,3,FALSE)=0," ",VLOOKUP(A94,Регистрация!$C$4:$N$103,3,FALSE))</f>
        <v>#N/A</v>
      </c>
      <c r="D94" s="38" t="str">
        <f>IF(ISERROR(SUM(SUM(Регистрация!$N$1-DATE(Регистрация!I88,Регистрация!H88,Регистрация!G88))/365.25))=TRUE," ",SUM(SUM(Регистрация!$N$1-DATE(Регистрация!I88,Регистрация!H88,Регистрация!G88))/365.25))</f>
        <v> </v>
      </c>
      <c r="E94" s="8" t="e">
        <f>IF(VLOOKUP(A94,Регистрация!$C$4:$N$103,7,FALSE)=0,"б/р",VLOOKUP(A94,Регистрация!$C$4:$N$103,7,FALSE))</f>
        <v>#N/A</v>
      </c>
      <c r="F94" s="9" t="e">
        <f>IF(VLOOKUP(A94,Регистрация!$C$4:$N$103,11,FALSE)=0," ",VLOOKUP(A94,Регистрация!$C$4:$N$103,11,FALSE))</f>
        <v>#N/A</v>
      </c>
      <c r="G94" s="8" t="e">
        <f>IF(VLOOKUP(A94,Регистрация!$C$4:$N$103,8,FALSE)=0," ",VLOOKUP(A94,Регистрация!$C$4:$N$103,8,FALSE))</f>
        <v>#N/A</v>
      </c>
      <c r="H94" s="19"/>
      <c r="I94" s="18"/>
      <c r="J94" s="24">
        <f t="shared" si="34"/>
        <v>0</v>
      </c>
      <c r="K94" s="8"/>
      <c r="L94" s="24">
        <f t="shared" si="35"/>
        <v>0</v>
      </c>
      <c r="M94" s="8"/>
      <c r="N94" s="24">
        <f t="shared" si="36"/>
        <v>0</v>
      </c>
      <c r="O94" s="8"/>
      <c r="P94" s="24">
        <f t="shared" si="37"/>
        <v>0</v>
      </c>
      <c r="Q94" s="8"/>
      <c r="R94" s="22">
        <f t="shared" si="38"/>
        <v>0</v>
      </c>
      <c r="S94" s="40">
        <v>85</v>
      </c>
      <c r="T94" s="34"/>
      <c r="U94" s="34"/>
      <c r="V94" s="34"/>
      <c r="W94" s="34"/>
      <c r="X94" s="18"/>
      <c r="Y94" s="24">
        <f t="shared" si="39"/>
        <v>0</v>
      </c>
      <c r="Z94" s="8"/>
      <c r="AA94" s="24">
        <f t="shared" si="40"/>
        <v>0</v>
      </c>
      <c r="AB94" s="8"/>
      <c r="AC94" s="24">
        <f t="shared" si="41"/>
        <v>0</v>
      </c>
      <c r="AD94" s="8"/>
      <c r="AE94" s="24">
        <f t="shared" si="42"/>
        <v>0</v>
      </c>
      <c r="AF94" s="8"/>
      <c r="AG94" s="22">
        <f t="shared" si="43"/>
        <v>0</v>
      </c>
      <c r="AH94" s="36"/>
      <c r="AI94" s="36"/>
      <c r="AJ94" s="36"/>
      <c r="AK94" s="36"/>
      <c r="AL94" s="36"/>
      <c r="AM94" s="36"/>
      <c r="AN94" s="36"/>
      <c r="AO94" s="20">
        <f t="shared" si="44"/>
        <v>0</v>
      </c>
      <c r="AP94" s="16"/>
      <c r="AQ94">
        <f t="shared" si="45"/>
        <v>0</v>
      </c>
    </row>
    <row r="95" spans="1:43" ht="15" hidden="1">
      <c r="A95" s="13">
        <v>86</v>
      </c>
      <c r="B95" s="9" t="e">
        <f>IF(VLOOKUP(A95,Регистрация!$C$4:$N$103,2,FALSE)=0," ",VLOOKUP(A95,Регистрация!$C$4:$N$103,2,FALSE))</f>
        <v>#N/A</v>
      </c>
      <c r="C95" s="9" t="e">
        <f>IF(VLOOKUP(A95,Регистрация!$C$4:$N$103,3,FALSE)=0," ",VLOOKUP(A95,Регистрация!$C$4:$N$103,3,FALSE))</f>
        <v>#N/A</v>
      </c>
      <c r="D95" s="38" t="str">
        <f>IF(ISERROR(SUM(SUM(Регистрация!$N$1-DATE(Регистрация!I89,Регистрация!H89,Регистрация!G89))/365.25))=TRUE," ",SUM(SUM(Регистрация!$N$1-DATE(Регистрация!I89,Регистрация!H89,Регистрация!G89))/365.25))</f>
        <v> </v>
      </c>
      <c r="E95" s="8" t="e">
        <f>IF(VLOOKUP(A95,Регистрация!$C$4:$N$103,7,FALSE)=0,"б/р",VLOOKUP(A95,Регистрация!$C$4:$N$103,7,FALSE))</f>
        <v>#N/A</v>
      </c>
      <c r="F95" s="9" t="e">
        <f>IF(VLOOKUP(A95,Регистрация!$C$4:$N$103,11,FALSE)=0," ",VLOOKUP(A95,Регистрация!$C$4:$N$103,11,FALSE))</f>
        <v>#N/A</v>
      </c>
      <c r="G95" s="8" t="e">
        <f>IF(VLOOKUP(A95,Регистрация!$C$4:$N$103,8,FALSE)=0," ",VLOOKUP(A95,Регистрация!$C$4:$N$103,8,FALSE))</f>
        <v>#N/A</v>
      </c>
      <c r="H95" s="19"/>
      <c r="I95" s="18"/>
      <c r="J95" s="24">
        <f t="shared" si="34"/>
        <v>0</v>
      </c>
      <c r="K95" s="8"/>
      <c r="L95" s="24">
        <f t="shared" si="35"/>
        <v>0</v>
      </c>
      <c r="M95" s="8"/>
      <c r="N95" s="24">
        <f t="shared" si="36"/>
        <v>0</v>
      </c>
      <c r="O95" s="8"/>
      <c r="P95" s="24">
        <f t="shared" si="37"/>
        <v>0</v>
      </c>
      <c r="Q95" s="8"/>
      <c r="R95" s="22">
        <f t="shared" si="38"/>
        <v>0</v>
      </c>
      <c r="S95" s="40">
        <v>86</v>
      </c>
      <c r="T95" s="34"/>
      <c r="U95" s="34"/>
      <c r="V95" s="34"/>
      <c r="W95" s="34"/>
      <c r="X95" s="18"/>
      <c r="Y95" s="24">
        <f t="shared" si="39"/>
        <v>0</v>
      </c>
      <c r="Z95" s="8"/>
      <c r="AA95" s="24">
        <f t="shared" si="40"/>
        <v>0</v>
      </c>
      <c r="AB95" s="8"/>
      <c r="AC95" s="24">
        <f t="shared" si="41"/>
        <v>0</v>
      </c>
      <c r="AD95" s="8"/>
      <c r="AE95" s="24">
        <f t="shared" si="42"/>
        <v>0</v>
      </c>
      <c r="AF95" s="8"/>
      <c r="AG95" s="22">
        <f t="shared" si="43"/>
        <v>0</v>
      </c>
      <c r="AH95" s="36"/>
      <c r="AI95" s="36"/>
      <c r="AJ95" s="36"/>
      <c r="AK95" s="36"/>
      <c r="AL95" s="36"/>
      <c r="AM95" s="36"/>
      <c r="AN95" s="36"/>
      <c r="AO95" s="20">
        <f t="shared" si="44"/>
        <v>0</v>
      </c>
      <c r="AP95" s="16"/>
      <c r="AQ95">
        <f t="shared" si="45"/>
        <v>0</v>
      </c>
    </row>
    <row r="96" spans="1:43" ht="15" hidden="1">
      <c r="A96" s="13">
        <v>87</v>
      </c>
      <c r="B96" s="9" t="e">
        <f>IF(VLOOKUP(A96,Регистрация!$C$4:$N$103,2,FALSE)=0," ",VLOOKUP(A96,Регистрация!$C$4:$N$103,2,FALSE))</f>
        <v>#N/A</v>
      </c>
      <c r="C96" s="9" t="e">
        <f>IF(VLOOKUP(A96,Регистрация!$C$4:$N$103,3,FALSE)=0," ",VLOOKUP(A96,Регистрация!$C$4:$N$103,3,FALSE))</f>
        <v>#N/A</v>
      </c>
      <c r="D96" s="38" t="str">
        <f>IF(ISERROR(SUM(SUM(Регистрация!$N$1-DATE(Регистрация!I90,Регистрация!H90,Регистрация!G90))/365.25))=TRUE," ",SUM(SUM(Регистрация!$N$1-DATE(Регистрация!I90,Регистрация!H90,Регистрация!G90))/365.25))</f>
        <v> </v>
      </c>
      <c r="E96" s="8" t="e">
        <f>IF(VLOOKUP(A96,Регистрация!$C$4:$N$103,7,FALSE)=0,"б/р",VLOOKUP(A96,Регистрация!$C$4:$N$103,7,FALSE))</f>
        <v>#N/A</v>
      </c>
      <c r="F96" s="9" t="e">
        <f>IF(VLOOKUP(A96,Регистрация!$C$4:$N$103,11,FALSE)=0," ",VLOOKUP(A96,Регистрация!$C$4:$N$103,11,FALSE))</f>
        <v>#N/A</v>
      </c>
      <c r="G96" s="8" t="e">
        <f>IF(VLOOKUP(A96,Регистрация!$C$4:$N$103,8,FALSE)=0," ",VLOOKUP(A96,Регистрация!$C$4:$N$103,8,FALSE))</f>
        <v>#N/A</v>
      </c>
      <c r="H96" s="19"/>
      <c r="I96" s="18"/>
      <c r="J96" s="24">
        <f t="shared" si="34"/>
        <v>0</v>
      </c>
      <c r="K96" s="8"/>
      <c r="L96" s="24">
        <f t="shared" si="35"/>
        <v>0</v>
      </c>
      <c r="M96" s="8"/>
      <c r="N96" s="24">
        <f t="shared" si="36"/>
        <v>0</v>
      </c>
      <c r="O96" s="8"/>
      <c r="P96" s="24">
        <f t="shared" si="37"/>
        <v>0</v>
      </c>
      <c r="Q96" s="8"/>
      <c r="R96" s="22">
        <f t="shared" si="38"/>
        <v>0</v>
      </c>
      <c r="S96" s="40">
        <v>87</v>
      </c>
      <c r="T96" s="34"/>
      <c r="U96" s="34"/>
      <c r="V96" s="34"/>
      <c r="W96" s="34"/>
      <c r="X96" s="18"/>
      <c r="Y96" s="24">
        <f t="shared" si="39"/>
        <v>0</v>
      </c>
      <c r="Z96" s="8"/>
      <c r="AA96" s="24">
        <f t="shared" si="40"/>
        <v>0</v>
      </c>
      <c r="AB96" s="8"/>
      <c r="AC96" s="24">
        <f t="shared" si="41"/>
        <v>0</v>
      </c>
      <c r="AD96" s="8"/>
      <c r="AE96" s="24">
        <f t="shared" si="42"/>
        <v>0</v>
      </c>
      <c r="AF96" s="8"/>
      <c r="AG96" s="22">
        <f t="shared" si="43"/>
        <v>0</v>
      </c>
      <c r="AH96" s="36"/>
      <c r="AI96" s="36"/>
      <c r="AJ96" s="36"/>
      <c r="AK96" s="36"/>
      <c r="AL96" s="36"/>
      <c r="AM96" s="36"/>
      <c r="AN96" s="36"/>
      <c r="AO96" s="20">
        <f t="shared" si="44"/>
        <v>0</v>
      </c>
      <c r="AP96" s="16"/>
      <c r="AQ96">
        <f t="shared" si="45"/>
        <v>0</v>
      </c>
    </row>
    <row r="97" spans="1:43" ht="15" hidden="1">
      <c r="A97" s="13">
        <v>88</v>
      </c>
      <c r="B97" s="9" t="e">
        <f>IF(VLOOKUP(A97,Регистрация!$C$4:$N$103,2,FALSE)=0," ",VLOOKUP(A97,Регистрация!$C$4:$N$103,2,FALSE))</f>
        <v>#N/A</v>
      </c>
      <c r="C97" s="9" t="e">
        <f>IF(VLOOKUP(A97,Регистрация!$C$4:$N$103,3,FALSE)=0," ",VLOOKUP(A97,Регистрация!$C$4:$N$103,3,FALSE))</f>
        <v>#N/A</v>
      </c>
      <c r="D97" s="38" t="str">
        <f>IF(ISERROR(SUM(SUM(Регистрация!$N$1-DATE(Регистрация!I91,Регистрация!H91,Регистрация!G91))/365.25))=TRUE," ",SUM(SUM(Регистрация!$N$1-DATE(Регистрация!I91,Регистрация!H91,Регистрация!G91))/365.25))</f>
        <v> </v>
      </c>
      <c r="E97" s="8" t="e">
        <f>IF(VLOOKUP(A97,Регистрация!$C$4:$N$103,7,FALSE)=0,"б/р",VLOOKUP(A97,Регистрация!$C$4:$N$103,7,FALSE))</f>
        <v>#N/A</v>
      </c>
      <c r="F97" s="9" t="e">
        <f>IF(VLOOKUP(A97,Регистрация!$C$4:$N$103,11,FALSE)=0," ",VLOOKUP(A97,Регистрация!$C$4:$N$103,11,FALSE))</f>
        <v>#N/A</v>
      </c>
      <c r="G97" s="8" t="e">
        <f>IF(VLOOKUP(A97,Регистрация!$C$4:$N$103,8,FALSE)=0," ",VLOOKUP(A97,Регистрация!$C$4:$N$103,8,FALSE))</f>
        <v>#N/A</v>
      </c>
      <c r="H97" s="19"/>
      <c r="I97" s="18"/>
      <c r="J97" s="24">
        <f t="shared" si="34"/>
        <v>0</v>
      </c>
      <c r="K97" s="8"/>
      <c r="L97" s="24">
        <f t="shared" si="35"/>
        <v>0</v>
      </c>
      <c r="M97" s="8"/>
      <c r="N97" s="24">
        <f t="shared" si="36"/>
        <v>0</v>
      </c>
      <c r="O97" s="8"/>
      <c r="P97" s="24">
        <f t="shared" si="37"/>
        <v>0</v>
      </c>
      <c r="Q97" s="8"/>
      <c r="R97" s="22">
        <f t="shared" si="38"/>
        <v>0</v>
      </c>
      <c r="S97" s="40">
        <v>88</v>
      </c>
      <c r="T97" s="34"/>
      <c r="U97" s="34"/>
      <c r="V97" s="34"/>
      <c r="W97" s="34"/>
      <c r="X97" s="18"/>
      <c r="Y97" s="24">
        <f t="shared" si="39"/>
        <v>0</v>
      </c>
      <c r="Z97" s="8"/>
      <c r="AA97" s="24">
        <f t="shared" si="40"/>
        <v>0</v>
      </c>
      <c r="AB97" s="8"/>
      <c r="AC97" s="24">
        <f t="shared" si="41"/>
        <v>0</v>
      </c>
      <c r="AD97" s="8"/>
      <c r="AE97" s="24">
        <f t="shared" si="42"/>
        <v>0</v>
      </c>
      <c r="AF97" s="8"/>
      <c r="AG97" s="22">
        <f t="shared" si="43"/>
        <v>0</v>
      </c>
      <c r="AH97" s="36"/>
      <c r="AI97" s="36"/>
      <c r="AJ97" s="36"/>
      <c r="AK97" s="36"/>
      <c r="AL97" s="36"/>
      <c r="AM97" s="36"/>
      <c r="AN97" s="36"/>
      <c r="AO97" s="20">
        <f t="shared" si="44"/>
        <v>0</v>
      </c>
      <c r="AP97" s="16"/>
      <c r="AQ97">
        <f t="shared" si="45"/>
        <v>0</v>
      </c>
    </row>
    <row r="98" spans="1:43" ht="15" hidden="1">
      <c r="A98" s="13">
        <v>89</v>
      </c>
      <c r="B98" s="9" t="e">
        <f>IF(VLOOKUP(A98,Регистрация!$C$4:$N$103,2,FALSE)=0," ",VLOOKUP(A98,Регистрация!$C$4:$N$103,2,FALSE))</f>
        <v>#N/A</v>
      </c>
      <c r="C98" s="9" t="e">
        <f>IF(VLOOKUP(A98,Регистрация!$C$4:$N$103,3,FALSE)=0," ",VLOOKUP(A98,Регистрация!$C$4:$N$103,3,FALSE))</f>
        <v>#N/A</v>
      </c>
      <c r="D98" s="38" t="str">
        <f>IF(ISERROR(SUM(SUM(Регистрация!$N$1-DATE(Регистрация!I92,Регистрация!H92,Регистрация!G92))/365.25))=TRUE," ",SUM(SUM(Регистрация!$N$1-DATE(Регистрация!I92,Регистрация!H92,Регистрация!G92))/365.25))</f>
        <v> </v>
      </c>
      <c r="E98" s="8" t="e">
        <f>IF(VLOOKUP(A98,Регистрация!$C$4:$N$103,7,FALSE)=0,"б/р",VLOOKUP(A98,Регистрация!$C$4:$N$103,7,FALSE))</f>
        <v>#N/A</v>
      </c>
      <c r="F98" s="9" t="e">
        <f>IF(VLOOKUP(A98,Регистрация!$C$4:$N$103,11,FALSE)=0," ",VLOOKUP(A98,Регистрация!$C$4:$N$103,11,FALSE))</f>
        <v>#N/A</v>
      </c>
      <c r="G98" s="8" t="e">
        <f>IF(VLOOKUP(A98,Регистрация!$C$4:$N$103,8,FALSE)=0," ",VLOOKUP(A98,Регистрация!$C$4:$N$103,8,FALSE))</f>
        <v>#N/A</v>
      </c>
      <c r="H98" s="19"/>
      <c r="I98" s="18"/>
      <c r="J98" s="24">
        <f t="shared" si="34"/>
        <v>0</v>
      </c>
      <c r="K98" s="8"/>
      <c r="L98" s="24">
        <f t="shared" si="35"/>
        <v>0</v>
      </c>
      <c r="M98" s="8"/>
      <c r="N98" s="24">
        <f t="shared" si="36"/>
        <v>0</v>
      </c>
      <c r="O98" s="8"/>
      <c r="P98" s="24">
        <f t="shared" si="37"/>
        <v>0</v>
      </c>
      <c r="Q98" s="8"/>
      <c r="R98" s="22">
        <f t="shared" si="38"/>
        <v>0</v>
      </c>
      <c r="S98" s="40">
        <v>89</v>
      </c>
      <c r="T98" s="34"/>
      <c r="U98" s="34"/>
      <c r="V98" s="34"/>
      <c r="W98" s="34"/>
      <c r="X98" s="18"/>
      <c r="Y98" s="24">
        <f t="shared" si="39"/>
        <v>0</v>
      </c>
      <c r="Z98" s="8"/>
      <c r="AA98" s="24">
        <f t="shared" si="40"/>
        <v>0</v>
      </c>
      <c r="AB98" s="8"/>
      <c r="AC98" s="24">
        <f t="shared" si="41"/>
        <v>0</v>
      </c>
      <c r="AD98" s="8"/>
      <c r="AE98" s="24">
        <f t="shared" si="42"/>
        <v>0</v>
      </c>
      <c r="AF98" s="8"/>
      <c r="AG98" s="22">
        <f t="shared" si="43"/>
        <v>0</v>
      </c>
      <c r="AH98" s="36"/>
      <c r="AI98" s="36"/>
      <c r="AJ98" s="36"/>
      <c r="AK98" s="36"/>
      <c r="AL98" s="36"/>
      <c r="AM98" s="36"/>
      <c r="AN98" s="36"/>
      <c r="AO98" s="20">
        <f t="shared" si="44"/>
        <v>0</v>
      </c>
      <c r="AP98" s="16"/>
      <c r="AQ98">
        <f t="shared" si="45"/>
        <v>0</v>
      </c>
    </row>
    <row r="99" spans="1:43" ht="15" hidden="1">
      <c r="A99" s="13">
        <v>90</v>
      </c>
      <c r="B99" s="9" t="e">
        <f>IF(VLOOKUP(A99,Регистрация!$C$4:$N$103,2,FALSE)=0," ",VLOOKUP(A99,Регистрация!$C$4:$N$103,2,FALSE))</f>
        <v>#N/A</v>
      </c>
      <c r="C99" s="9" t="e">
        <f>IF(VLOOKUP(A99,Регистрация!$C$4:$N$103,3,FALSE)=0," ",VLOOKUP(A99,Регистрация!$C$4:$N$103,3,FALSE))</f>
        <v>#N/A</v>
      </c>
      <c r="D99" s="38" t="str">
        <f>IF(ISERROR(SUM(SUM(Регистрация!$N$1-DATE(Регистрация!I93,Регистрация!H93,Регистрация!G93))/365.25))=TRUE," ",SUM(SUM(Регистрация!$N$1-DATE(Регистрация!I93,Регистрация!H93,Регистрация!G93))/365.25))</f>
        <v> </v>
      </c>
      <c r="E99" s="8" t="e">
        <f>IF(VLOOKUP(A99,Регистрация!$C$4:$N$103,7,FALSE)=0,"б/р",VLOOKUP(A99,Регистрация!$C$4:$N$103,7,FALSE))</f>
        <v>#N/A</v>
      </c>
      <c r="F99" s="9" t="e">
        <f>IF(VLOOKUP(A99,Регистрация!$C$4:$N$103,11,FALSE)=0," ",VLOOKUP(A99,Регистрация!$C$4:$N$103,11,FALSE))</f>
        <v>#N/A</v>
      </c>
      <c r="G99" s="8" t="e">
        <f>IF(VLOOKUP(A99,Регистрация!$C$4:$N$103,8,FALSE)=0," ",VLOOKUP(A99,Регистрация!$C$4:$N$103,8,FALSE))</f>
        <v>#N/A</v>
      </c>
      <c r="H99" s="19"/>
      <c r="I99" s="18"/>
      <c r="J99" s="24">
        <f t="shared" si="34"/>
        <v>0</v>
      </c>
      <c r="K99" s="8"/>
      <c r="L99" s="24">
        <f t="shared" si="35"/>
        <v>0</v>
      </c>
      <c r="M99" s="8"/>
      <c r="N99" s="24">
        <f t="shared" si="36"/>
        <v>0</v>
      </c>
      <c r="O99" s="8"/>
      <c r="P99" s="24">
        <f t="shared" si="37"/>
        <v>0</v>
      </c>
      <c r="Q99" s="8"/>
      <c r="R99" s="22">
        <f t="shared" si="38"/>
        <v>0</v>
      </c>
      <c r="S99" s="40">
        <v>90</v>
      </c>
      <c r="T99" s="34"/>
      <c r="U99" s="34"/>
      <c r="V99" s="34"/>
      <c r="W99" s="34"/>
      <c r="X99" s="18"/>
      <c r="Y99" s="24">
        <f t="shared" si="39"/>
        <v>0</v>
      </c>
      <c r="Z99" s="8"/>
      <c r="AA99" s="24">
        <f t="shared" si="40"/>
        <v>0</v>
      </c>
      <c r="AB99" s="8"/>
      <c r="AC99" s="24">
        <f t="shared" si="41"/>
        <v>0</v>
      </c>
      <c r="AD99" s="8"/>
      <c r="AE99" s="24">
        <f t="shared" si="42"/>
        <v>0</v>
      </c>
      <c r="AF99" s="8"/>
      <c r="AG99" s="22">
        <f t="shared" si="43"/>
        <v>0</v>
      </c>
      <c r="AH99" s="36"/>
      <c r="AI99" s="36"/>
      <c r="AJ99" s="36"/>
      <c r="AK99" s="36"/>
      <c r="AL99" s="36"/>
      <c r="AM99" s="36"/>
      <c r="AN99" s="36"/>
      <c r="AO99" s="20">
        <f t="shared" si="44"/>
        <v>0</v>
      </c>
      <c r="AP99" s="16"/>
      <c r="AQ99">
        <f t="shared" si="45"/>
        <v>0</v>
      </c>
    </row>
    <row r="100" spans="1:43" ht="15" hidden="1">
      <c r="A100" s="13">
        <v>91</v>
      </c>
      <c r="B100" s="9" t="e">
        <f>IF(VLOOKUP(A100,Регистрация!$C$4:$N$103,2,FALSE)=0," ",VLOOKUP(A100,Регистрация!$C$4:$N$103,2,FALSE))</f>
        <v>#N/A</v>
      </c>
      <c r="C100" s="9" t="e">
        <f>IF(VLOOKUP(A100,Регистрация!$C$4:$N$103,3,FALSE)=0," ",VLOOKUP(A100,Регистрация!$C$4:$N$103,3,FALSE))</f>
        <v>#N/A</v>
      </c>
      <c r="D100" s="38" t="str">
        <f>IF(ISERROR(SUM(SUM(Регистрация!$N$1-DATE(Регистрация!I94,Регистрация!H94,Регистрация!G94))/365.25))=TRUE," ",SUM(SUM(Регистрация!$N$1-DATE(Регистрация!I94,Регистрация!H94,Регистрация!G94))/365.25))</f>
        <v> </v>
      </c>
      <c r="E100" s="8" t="e">
        <f>IF(VLOOKUP(A100,Регистрация!$C$4:$N$103,7,FALSE)=0,"б/р",VLOOKUP(A100,Регистрация!$C$4:$N$103,7,FALSE))</f>
        <v>#N/A</v>
      </c>
      <c r="F100" s="9" t="e">
        <f>IF(VLOOKUP(A100,Регистрация!$C$4:$N$103,11,FALSE)=0," ",VLOOKUP(A100,Регистрация!$C$4:$N$103,11,FALSE))</f>
        <v>#N/A</v>
      </c>
      <c r="G100" s="8" t="e">
        <f>IF(VLOOKUP(A100,Регистрация!$C$4:$N$103,8,FALSE)=0," ",VLOOKUP(A100,Регистрация!$C$4:$N$103,8,FALSE))</f>
        <v>#N/A</v>
      </c>
      <c r="H100" s="19"/>
      <c r="I100" s="18"/>
      <c r="J100" s="24">
        <f t="shared" si="34"/>
        <v>0</v>
      </c>
      <c r="K100" s="8"/>
      <c r="L100" s="24">
        <f t="shared" si="35"/>
        <v>0</v>
      </c>
      <c r="M100" s="8"/>
      <c r="N100" s="24">
        <f t="shared" si="36"/>
        <v>0</v>
      </c>
      <c r="O100" s="8"/>
      <c r="P100" s="24">
        <f t="shared" si="37"/>
        <v>0</v>
      </c>
      <c r="Q100" s="8"/>
      <c r="R100" s="22">
        <f t="shared" si="38"/>
        <v>0</v>
      </c>
      <c r="S100" s="40">
        <v>91</v>
      </c>
      <c r="T100" s="34"/>
      <c r="U100" s="34"/>
      <c r="V100" s="34"/>
      <c r="W100" s="34"/>
      <c r="X100" s="18"/>
      <c r="Y100" s="24">
        <f t="shared" si="39"/>
        <v>0</v>
      </c>
      <c r="Z100" s="8"/>
      <c r="AA100" s="24">
        <f t="shared" si="40"/>
        <v>0</v>
      </c>
      <c r="AB100" s="8"/>
      <c r="AC100" s="24">
        <f t="shared" si="41"/>
        <v>0</v>
      </c>
      <c r="AD100" s="8"/>
      <c r="AE100" s="24">
        <f t="shared" si="42"/>
        <v>0</v>
      </c>
      <c r="AF100" s="8"/>
      <c r="AG100" s="22">
        <f t="shared" si="43"/>
        <v>0</v>
      </c>
      <c r="AH100" s="36"/>
      <c r="AI100" s="36"/>
      <c r="AJ100" s="36"/>
      <c r="AK100" s="36"/>
      <c r="AL100" s="36"/>
      <c r="AM100" s="36"/>
      <c r="AN100" s="36"/>
      <c r="AO100" s="20">
        <f t="shared" si="44"/>
        <v>0</v>
      </c>
      <c r="AP100" s="16"/>
      <c r="AQ100">
        <f t="shared" si="45"/>
        <v>0</v>
      </c>
    </row>
    <row r="101" spans="1:43" ht="15" hidden="1">
      <c r="A101" s="13">
        <v>92</v>
      </c>
      <c r="B101" s="9" t="e">
        <f>IF(VLOOKUP(A101,Регистрация!$C$4:$N$103,2,FALSE)=0," ",VLOOKUP(A101,Регистрация!$C$4:$N$103,2,FALSE))</f>
        <v>#N/A</v>
      </c>
      <c r="C101" s="9" t="e">
        <f>IF(VLOOKUP(A101,Регистрация!$C$4:$N$103,3,FALSE)=0," ",VLOOKUP(A101,Регистрация!$C$4:$N$103,3,FALSE))</f>
        <v>#N/A</v>
      </c>
      <c r="D101" s="38" t="str">
        <f>IF(ISERROR(SUM(SUM(Регистрация!$N$1-DATE(Регистрация!I95,Регистрация!H95,Регистрация!G95))/365.25))=TRUE," ",SUM(SUM(Регистрация!$N$1-DATE(Регистрация!I95,Регистрация!H95,Регистрация!G95))/365.25))</f>
        <v> </v>
      </c>
      <c r="E101" s="8" t="e">
        <f>IF(VLOOKUP(A101,Регистрация!$C$4:$N$103,7,FALSE)=0,"б/р",VLOOKUP(A101,Регистрация!$C$4:$N$103,7,FALSE))</f>
        <v>#N/A</v>
      </c>
      <c r="F101" s="9" t="e">
        <f>IF(VLOOKUP(A101,Регистрация!$C$4:$N$103,11,FALSE)=0," ",VLOOKUP(A101,Регистрация!$C$4:$N$103,11,FALSE))</f>
        <v>#N/A</v>
      </c>
      <c r="G101" s="8" t="e">
        <f>IF(VLOOKUP(A101,Регистрация!$C$4:$N$103,8,FALSE)=0," ",VLOOKUP(A101,Регистрация!$C$4:$N$103,8,FALSE))</f>
        <v>#N/A</v>
      </c>
      <c r="H101" s="19"/>
      <c r="I101" s="18"/>
      <c r="J101" s="24">
        <f t="shared" si="34"/>
        <v>0</v>
      </c>
      <c r="K101" s="8"/>
      <c r="L101" s="24">
        <f t="shared" si="35"/>
        <v>0</v>
      </c>
      <c r="M101" s="8"/>
      <c r="N101" s="24">
        <f t="shared" si="36"/>
        <v>0</v>
      </c>
      <c r="O101" s="8"/>
      <c r="P101" s="24">
        <f t="shared" si="37"/>
        <v>0</v>
      </c>
      <c r="Q101" s="8"/>
      <c r="R101" s="22">
        <f t="shared" si="38"/>
        <v>0</v>
      </c>
      <c r="S101" s="40">
        <v>92</v>
      </c>
      <c r="T101" s="34"/>
      <c r="U101" s="34"/>
      <c r="V101" s="34"/>
      <c r="W101" s="34"/>
      <c r="X101" s="18"/>
      <c r="Y101" s="24">
        <f t="shared" si="39"/>
        <v>0</v>
      </c>
      <c r="Z101" s="8"/>
      <c r="AA101" s="24">
        <f t="shared" si="40"/>
        <v>0</v>
      </c>
      <c r="AB101" s="8"/>
      <c r="AC101" s="24">
        <f t="shared" si="41"/>
        <v>0</v>
      </c>
      <c r="AD101" s="8"/>
      <c r="AE101" s="24">
        <f t="shared" si="42"/>
        <v>0</v>
      </c>
      <c r="AF101" s="8"/>
      <c r="AG101" s="22">
        <f t="shared" si="43"/>
        <v>0</v>
      </c>
      <c r="AH101" s="36"/>
      <c r="AI101" s="36"/>
      <c r="AJ101" s="36"/>
      <c r="AK101" s="36"/>
      <c r="AL101" s="36"/>
      <c r="AM101" s="36"/>
      <c r="AN101" s="36"/>
      <c r="AO101" s="20">
        <f t="shared" si="44"/>
        <v>0</v>
      </c>
      <c r="AP101" s="16"/>
      <c r="AQ101">
        <f t="shared" si="45"/>
        <v>0</v>
      </c>
    </row>
    <row r="102" spans="1:43" ht="15" hidden="1">
      <c r="A102" s="13">
        <v>93</v>
      </c>
      <c r="B102" s="9" t="e">
        <f>IF(VLOOKUP(A102,Регистрация!$C$4:$N$103,2,FALSE)=0," ",VLOOKUP(A102,Регистрация!$C$4:$N$103,2,FALSE))</f>
        <v>#N/A</v>
      </c>
      <c r="C102" s="9" t="e">
        <f>IF(VLOOKUP(A102,Регистрация!$C$4:$N$103,3,FALSE)=0," ",VLOOKUP(A102,Регистрация!$C$4:$N$103,3,FALSE))</f>
        <v>#N/A</v>
      </c>
      <c r="D102" s="38" t="str">
        <f>IF(ISERROR(SUM(SUM(Регистрация!$N$1-DATE(Регистрация!I96,Регистрация!H96,Регистрация!G96))/365.25))=TRUE," ",SUM(SUM(Регистрация!$N$1-DATE(Регистрация!I96,Регистрация!H96,Регистрация!G96))/365.25))</f>
        <v> </v>
      </c>
      <c r="E102" s="8" t="e">
        <f>IF(VLOOKUP(A102,Регистрация!$C$4:$N$103,7,FALSE)=0,"б/р",VLOOKUP(A102,Регистрация!$C$4:$N$103,7,FALSE))</f>
        <v>#N/A</v>
      </c>
      <c r="F102" s="9" t="e">
        <f>IF(VLOOKUP(A102,Регистрация!$C$4:$N$103,11,FALSE)=0," ",VLOOKUP(A102,Регистрация!$C$4:$N$103,11,FALSE))</f>
        <v>#N/A</v>
      </c>
      <c r="G102" s="8" t="e">
        <f>IF(VLOOKUP(A102,Регистрация!$C$4:$N$103,8,FALSE)=0," ",VLOOKUP(A102,Регистрация!$C$4:$N$103,8,FALSE))</f>
        <v>#N/A</v>
      </c>
      <c r="H102" s="19"/>
      <c r="I102" s="18"/>
      <c r="J102" s="24">
        <f t="shared" si="34"/>
        <v>0</v>
      </c>
      <c r="K102" s="8"/>
      <c r="L102" s="24">
        <f t="shared" si="35"/>
        <v>0</v>
      </c>
      <c r="M102" s="8"/>
      <c r="N102" s="24">
        <f t="shared" si="36"/>
        <v>0</v>
      </c>
      <c r="O102" s="8"/>
      <c r="P102" s="24">
        <f t="shared" si="37"/>
        <v>0</v>
      </c>
      <c r="Q102" s="8"/>
      <c r="R102" s="22">
        <f t="shared" si="38"/>
        <v>0</v>
      </c>
      <c r="S102" s="40">
        <v>93</v>
      </c>
      <c r="T102" s="34"/>
      <c r="U102" s="34"/>
      <c r="V102" s="34"/>
      <c r="W102" s="34"/>
      <c r="X102" s="18"/>
      <c r="Y102" s="24">
        <f t="shared" si="39"/>
        <v>0</v>
      </c>
      <c r="Z102" s="8"/>
      <c r="AA102" s="24">
        <f t="shared" si="40"/>
        <v>0</v>
      </c>
      <c r="AB102" s="8"/>
      <c r="AC102" s="24">
        <f t="shared" si="41"/>
        <v>0</v>
      </c>
      <c r="AD102" s="8"/>
      <c r="AE102" s="24">
        <f t="shared" si="42"/>
        <v>0</v>
      </c>
      <c r="AF102" s="8"/>
      <c r="AG102" s="22">
        <f t="shared" si="43"/>
        <v>0</v>
      </c>
      <c r="AH102" s="36"/>
      <c r="AI102" s="36"/>
      <c r="AJ102" s="36"/>
      <c r="AK102" s="36"/>
      <c r="AL102" s="36"/>
      <c r="AM102" s="36"/>
      <c r="AN102" s="36"/>
      <c r="AO102" s="20">
        <f t="shared" si="44"/>
        <v>0</v>
      </c>
      <c r="AP102" s="16"/>
      <c r="AQ102">
        <f t="shared" si="45"/>
        <v>0</v>
      </c>
    </row>
    <row r="103" spans="1:43" ht="15" hidden="1">
      <c r="A103" s="13">
        <v>94</v>
      </c>
      <c r="B103" s="9" t="e">
        <f>IF(VLOOKUP(A103,Регистрация!$C$4:$N$103,2,FALSE)=0," ",VLOOKUP(A103,Регистрация!$C$4:$N$103,2,FALSE))</f>
        <v>#N/A</v>
      </c>
      <c r="C103" s="9" t="e">
        <f>IF(VLOOKUP(A103,Регистрация!$C$4:$N$103,3,FALSE)=0," ",VLOOKUP(A103,Регистрация!$C$4:$N$103,3,FALSE))</f>
        <v>#N/A</v>
      </c>
      <c r="D103" s="38" t="str">
        <f>IF(ISERROR(SUM(SUM(Регистрация!$N$1-DATE(Регистрация!I97,Регистрация!H97,Регистрация!G97))/365.25))=TRUE," ",SUM(SUM(Регистрация!$N$1-DATE(Регистрация!I97,Регистрация!H97,Регистрация!G97))/365.25))</f>
        <v> </v>
      </c>
      <c r="E103" s="8" t="e">
        <f>IF(VLOOKUP(A103,Регистрация!$C$4:$N$103,7,FALSE)=0,"б/р",VLOOKUP(A103,Регистрация!$C$4:$N$103,7,FALSE))</f>
        <v>#N/A</v>
      </c>
      <c r="F103" s="9" t="e">
        <f>IF(VLOOKUP(A103,Регистрация!$C$4:$N$103,11,FALSE)=0," ",VLOOKUP(A103,Регистрация!$C$4:$N$103,11,FALSE))</f>
        <v>#N/A</v>
      </c>
      <c r="G103" s="8" t="e">
        <f>IF(VLOOKUP(A103,Регистрация!$C$4:$N$103,8,FALSE)=0," ",VLOOKUP(A103,Регистрация!$C$4:$N$103,8,FALSE))</f>
        <v>#N/A</v>
      </c>
      <c r="H103" s="19"/>
      <c r="I103" s="18"/>
      <c r="J103" s="24">
        <f t="shared" si="34"/>
        <v>0</v>
      </c>
      <c r="K103" s="8"/>
      <c r="L103" s="24">
        <f t="shared" si="35"/>
        <v>0</v>
      </c>
      <c r="M103" s="8"/>
      <c r="N103" s="24">
        <f t="shared" si="36"/>
        <v>0</v>
      </c>
      <c r="O103" s="8"/>
      <c r="P103" s="24">
        <f t="shared" si="37"/>
        <v>0</v>
      </c>
      <c r="Q103" s="8"/>
      <c r="R103" s="22">
        <f t="shared" si="38"/>
        <v>0</v>
      </c>
      <c r="S103" s="40">
        <v>94</v>
      </c>
      <c r="T103" s="34"/>
      <c r="U103" s="34"/>
      <c r="V103" s="34"/>
      <c r="W103" s="34"/>
      <c r="X103" s="18"/>
      <c r="Y103" s="24">
        <f t="shared" si="39"/>
        <v>0</v>
      </c>
      <c r="Z103" s="8"/>
      <c r="AA103" s="24">
        <f t="shared" si="40"/>
        <v>0</v>
      </c>
      <c r="AB103" s="8"/>
      <c r="AC103" s="24">
        <f t="shared" si="41"/>
        <v>0</v>
      </c>
      <c r="AD103" s="8"/>
      <c r="AE103" s="24">
        <f t="shared" si="42"/>
        <v>0</v>
      </c>
      <c r="AF103" s="8"/>
      <c r="AG103" s="22">
        <f t="shared" si="43"/>
        <v>0</v>
      </c>
      <c r="AH103" s="36"/>
      <c r="AI103" s="36"/>
      <c r="AJ103" s="36"/>
      <c r="AK103" s="36"/>
      <c r="AL103" s="36"/>
      <c r="AM103" s="36"/>
      <c r="AN103" s="36"/>
      <c r="AO103" s="20">
        <f t="shared" si="44"/>
        <v>0</v>
      </c>
      <c r="AP103" s="16"/>
      <c r="AQ103">
        <f t="shared" si="45"/>
        <v>0</v>
      </c>
    </row>
    <row r="104" spans="1:43" ht="15" hidden="1">
      <c r="A104" s="13">
        <v>95</v>
      </c>
      <c r="B104" s="9" t="e">
        <f>IF(VLOOKUP(A104,Регистрация!$C$4:$N$103,2,FALSE)=0," ",VLOOKUP(A104,Регистрация!$C$4:$N$103,2,FALSE))</f>
        <v>#N/A</v>
      </c>
      <c r="C104" s="9" t="e">
        <f>IF(VLOOKUP(A104,Регистрация!$C$4:$N$103,3,FALSE)=0," ",VLOOKUP(A104,Регистрация!$C$4:$N$103,3,FALSE))</f>
        <v>#N/A</v>
      </c>
      <c r="D104" s="38" t="str">
        <f>IF(ISERROR(SUM(SUM(Регистрация!$N$1-DATE(Регистрация!I98,Регистрация!H98,Регистрация!G98))/365.25))=TRUE," ",SUM(SUM(Регистрация!$N$1-DATE(Регистрация!I98,Регистрация!H98,Регистрация!G98))/365.25))</f>
        <v> </v>
      </c>
      <c r="E104" s="8" t="e">
        <f>IF(VLOOKUP(A104,Регистрация!$C$4:$N$103,7,FALSE)=0,"б/р",VLOOKUP(A104,Регистрация!$C$4:$N$103,7,FALSE))</f>
        <v>#N/A</v>
      </c>
      <c r="F104" s="9" t="e">
        <f>IF(VLOOKUP(A104,Регистрация!$C$4:$N$103,11,FALSE)=0," ",VLOOKUP(A104,Регистрация!$C$4:$N$103,11,FALSE))</f>
        <v>#N/A</v>
      </c>
      <c r="G104" s="8" t="e">
        <f>IF(VLOOKUP(A104,Регистрация!$C$4:$N$103,8,FALSE)=0," ",VLOOKUP(A104,Регистрация!$C$4:$N$103,8,FALSE))</f>
        <v>#N/A</v>
      </c>
      <c r="H104" s="19"/>
      <c r="I104" s="18"/>
      <c r="J104" s="24">
        <f t="shared" si="34"/>
        <v>0</v>
      </c>
      <c r="K104" s="8"/>
      <c r="L104" s="24">
        <f t="shared" si="35"/>
        <v>0</v>
      </c>
      <c r="M104" s="8"/>
      <c r="N104" s="24">
        <f t="shared" si="36"/>
        <v>0</v>
      </c>
      <c r="O104" s="8"/>
      <c r="P104" s="24">
        <f t="shared" si="37"/>
        <v>0</v>
      </c>
      <c r="Q104" s="8"/>
      <c r="R104" s="22">
        <f t="shared" si="38"/>
        <v>0</v>
      </c>
      <c r="S104" s="40">
        <v>95</v>
      </c>
      <c r="T104" s="34"/>
      <c r="U104" s="34"/>
      <c r="V104" s="34"/>
      <c r="W104" s="34"/>
      <c r="X104" s="18"/>
      <c r="Y104" s="24">
        <f t="shared" si="39"/>
        <v>0</v>
      </c>
      <c r="Z104" s="8"/>
      <c r="AA104" s="24">
        <f t="shared" si="40"/>
        <v>0</v>
      </c>
      <c r="AB104" s="8"/>
      <c r="AC104" s="24">
        <f t="shared" si="41"/>
        <v>0</v>
      </c>
      <c r="AD104" s="8"/>
      <c r="AE104" s="24">
        <f t="shared" si="42"/>
        <v>0</v>
      </c>
      <c r="AF104" s="8"/>
      <c r="AG104" s="22">
        <f t="shared" si="43"/>
        <v>0</v>
      </c>
      <c r="AH104" s="36"/>
      <c r="AI104" s="36"/>
      <c r="AJ104" s="36"/>
      <c r="AK104" s="36"/>
      <c r="AL104" s="36"/>
      <c r="AM104" s="36"/>
      <c r="AN104" s="36"/>
      <c r="AO104" s="20">
        <f t="shared" si="44"/>
        <v>0</v>
      </c>
      <c r="AP104" s="16"/>
      <c r="AQ104">
        <f t="shared" si="45"/>
        <v>0</v>
      </c>
    </row>
    <row r="105" spans="1:43" ht="15" hidden="1">
      <c r="A105" s="13">
        <v>96</v>
      </c>
      <c r="B105" s="9" t="e">
        <f>IF(VLOOKUP(A105,Регистрация!$C$4:$N$103,2,FALSE)=0," ",VLOOKUP(A105,Регистрация!$C$4:$N$103,2,FALSE))</f>
        <v>#N/A</v>
      </c>
      <c r="C105" s="9" t="e">
        <f>IF(VLOOKUP(A105,Регистрация!$C$4:$N$103,3,FALSE)=0," ",VLOOKUP(A105,Регистрация!$C$4:$N$103,3,FALSE))</f>
        <v>#N/A</v>
      </c>
      <c r="D105" s="38" t="str">
        <f>IF(ISERROR(SUM(SUM(Регистрация!$N$1-DATE(Регистрация!I99,Регистрация!H99,Регистрация!G99))/365.25))=TRUE," ",SUM(SUM(Регистрация!$N$1-DATE(Регистрация!I99,Регистрация!H99,Регистрация!G99))/365.25))</f>
        <v> </v>
      </c>
      <c r="E105" s="8" t="e">
        <f>IF(VLOOKUP(A105,Регистрация!$C$4:$N$103,7,FALSE)=0,"б/р",VLOOKUP(A105,Регистрация!$C$4:$N$103,7,FALSE))</f>
        <v>#N/A</v>
      </c>
      <c r="F105" s="9" t="e">
        <f>IF(VLOOKUP(A105,Регистрация!$C$4:$N$103,11,FALSE)=0," ",VLOOKUP(A105,Регистрация!$C$4:$N$103,11,FALSE))</f>
        <v>#N/A</v>
      </c>
      <c r="G105" s="8" t="e">
        <f>IF(VLOOKUP(A105,Регистрация!$C$4:$N$103,8,FALSE)=0," ",VLOOKUP(A105,Регистрация!$C$4:$N$103,8,FALSE))</f>
        <v>#N/A</v>
      </c>
      <c r="H105" s="19"/>
      <c r="I105" s="18"/>
      <c r="J105" s="24">
        <f t="shared" si="34"/>
        <v>0</v>
      </c>
      <c r="K105" s="8"/>
      <c r="L105" s="24">
        <f t="shared" si="35"/>
        <v>0</v>
      </c>
      <c r="M105" s="8"/>
      <c r="N105" s="24">
        <f t="shared" si="36"/>
        <v>0</v>
      </c>
      <c r="O105" s="8"/>
      <c r="P105" s="24">
        <f t="shared" si="37"/>
        <v>0</v>
      </c>
      <c r="Q105" s="8"/>
      <c r="R105" s="22">
        <f t="shared" si="38"/>
        <v>0</v>
      </c>
      <c r="S105" s="40">
        <v>96</v>
      </c>
      <c r="T105" s="34"/>
      <c r="U105" s="34"/>
      <c r="V105" s="34"/>
      <c r="W105" s="34"/>
      <c r="X105" s="18"/>
      <c r="Y105" s="24">
        <f t="shared" si="39"/>
        <v>0</v>
      </c>
      <c r="Z105" s="8"/>
      <c r="AA105" s="24">
        <f t="shared" si="40"/>
        <v>0</v>
      </c>
      <c r="AB105" s="8"/>
      <c r="AC105" s="24">
        <f t="shared" si="41"/>
        <v>0</v>
      </c>
      <c r="AD105" s="8"/>
      <c r="AE105" s="24">
        <f t="shared" si="42"/>
        <v>0</v>
      </c>
      <c r="AF105" s="8"/>
      <c r="AG105" s="22">
        <f t="shared" si="43"/>
        <v>0</v>
      </c>
      <c r="AH105" s="36"/>
      <c r="AI105" s="36"/>
      <c r="AJ105" s="36"/>
      <c r="AK105" s="36"/>
      <c r="AL105" s="36"/>
      <c r="AM105" s="36"/>
      <c r="AN105" s="36"/>
      <c r="AO105" s="20">
        <f t="shared" si="44"/>
        <v>0</v>
      </c>
      <c r="AP105" s="16"/>
      <c r="AQ105">
        <f t="shared" si="45"/>
        <v>0</v>
      </c>
    </row>
    <row r="106" spans="1:43" ht="15" hidden="1">
      <c r="A106" s="13">
        <v>97</v>
      </c>
      <c r="B106" s="9" t="e">
        <f>IF(VLOOKUP(A106,Регистрация!$C$4:$N$103,2,FALSE)=0," ",VLOOKUP(A106,Регистрация!$C$4:$N$103,2,FALSE))</f>
        <v>#N/A</v>
      </c>
      <c r="C106" s="9" t="e">
        <f>IF(VLOOKUP(A106,Регистрация!$C$4:$N$103,3,FALSE)=0," ",VLOOKUP(A106,Регистрация!$C$4:$N$103,3,FALSE))</f>
        <v>#N/A</v>
      </c>
      <c r="D106" s="38" t="str">
        <f>IF(ISERROR(SUM(SUM(Регистрация!$N$1-DATE(Регистрация!I100,Регистрация!H100,Регистрация!G100))/365.25))=TRUE," ",SUM(SUM(Регистрация!$N$1-DATE(Регистрация!I100,Регистрация!H100,Регистрация!G100))/365.25))</f>
        <v> </v>
      </c>
      <c r="E106" s="8" t="e">
        <f>IF(VLOOKUP(A106,Регистрация!$C$4:$N$103,7,FALSE)=0,"б/р",VLOOKUP(A106,Регистрация!$C$4:$N$103,7,FALSE))</f>
        <v>#N/A</v>
      </c>
      <c r="F106" s="9" t="e">
        <f>IF(VLOOKUP(A106,Регистрация!$C$4:$N$103,11,FALSE)=0," ",VLOOKUP(A106,Регистрация!$C$4:$N$103,11,FALSE))</f>
        <v>#N/A</v>
      </c>
      <c r="G106" s="8" t="e">
        <f>IF(VLOOKUP(A106,Регистрация!$C$4:$N$103,8,FALSE)=0," ",VLOOKUP(A106,Регистрация!$C$4:$N$103,8,FALSE))</f>
        <v>#N/A</v>
      </c>
      <c r="H106" s="19"/>
      <c r="I106" s="18"/>
      <c r="J106" s="24">
        <f t="shared" si="34"/>
        <v>0</v>
      </c>
      <c r="K106" s="8"/>
      <c r="L106" s="24">
        <f t="shared" si="35"/>
        <v>0</v>
      </c>
      <c r="M106" s="8"/>
      <c r="N106" s="24">
        <f t="shared" si="36"/>
        <v>0</v>
      </c>
      <c r="O106" s="8"/>
      <c r="P106" s="24">
        <f t="shared" si="37"/>
        <v>0</v>
      </c>
      <c r="Q106" s="8"/>
      <c r="R106" s="22">
        <f t="shared" si="38"/>
        <v>0</v>
      </c>
      <c r="S106" s="40">
        <v>97</v>
      </c>
      <c r="T106" s="34"/>
      <c r="U106" s="34"/>
      <c r="V106" s="34"/>
      <c r="W106" s="34"/>
      <c r="X106" s="18"/>
      <c r="Y106" s="24">
        <f t="shared" si="39"/>
        <v>0</v>
      </c>
      <c r="Z106" s="8"/>
      <c r="AA106" s="24">
        <f t="shared" si="40"/>
        <v>0</v>
      </c>
      <c r="AB106" s="8"/>
      <c r="AC106" s="24">
        <f t="shared" si="41"/>
        <v>0</v>
      </c>
      <c r="AD106" s="8"/>
      <c r="AE106" s="24">
        <f t="shared" si="42"/>
        <v>0</v>
      </c>
      <c r="AF106" s="8"/>
      <c r="AG106" s="22">
        <f t="shared" si="43"/>
        <v>0</v>
      </c>
      <c r="AH106" s="36"/>
      <c r="AI106" s="36"/>
      <c r="AJ106" s="36"/>
      <c r="AK106" s="36"/>
      <c r="AL106" s="36"/>
      <c r="AM106" s="36"/>
      <c r="AN106" s="36"/>
      <c r="AO106" s="20">
        <f t="shared" si="44"/>
        <v>0</v>
      </c>
      <c r="AP106" s="16"/>
      <c r="AQ106">
        <f t="shared" si="45"/>
        <v>0</v>
      </c>
    </row>
    <row r="107" spans="1:43" ht="15" hidden="1">
      <c r="A107" s="13">
        <v>98</v>
      </c>
      <c r="B107" s="9" t="e">
        <f>IF(VLOOKUP(A107,Регистрация!$C$4:$N$103,2,FALSE)=0," ",VLOOKUP(A107,Регистрация!$C$4:$N$103,2,FALSE))</f>
        <v>#N/A</v>
      </c>
      <c r="C107" s="9" t="e">
        <f>IF(VLOOKUP(A107,Регистрация!$C$4:$N$103,3,FALSE)=0," ",VLOOKUP(A107,Регистрация!$C$4:$N$103,3,FALSE))</f>
        <v>#N/A</v>
      </c>
      <c r="D107" s="38" t="str">
        <f>IF(ISERROR(SUM(SUM(Регистрация!$N$1-DATE(Регистрация!I101,Регистрация!H101,Регистрация!G101))/365.25))=TRUE," ",SUM(SUM(Регистрация!$N$1-DATE(Регистрация!I101,Регистрация!H101,Регистрация!G101))/365.25))</f>
        <v> </v>
      </c>
      <c r="E107" s="8" t="e">
        <f>IF(VLOOKUP(A107,Регистрация!$C$4:$N$103,7,FALSE)=0,"б/р",VLOOKUP(A107,Регистрация!$C$4:$N$103,7,FALSE))</f>
        <v>#N/A</v>
      </c>
      <c r="F107" s="9" t="e">
        <f>IF(VLOOKUP(A107,Регистрация!$C$4:$N$103,11,FALSE)=0," ",VLOOKUP(A107,Регистрация!$C$4:$N$103,11,FALSE))</f>
        <v>#N/A</v>
      </c>
      <c r="G107" s="8" t="e">
        <f>IF(VLOOKUP(A107,Регистрация!$C$4:$N$103,8,FALSE)=0," ",VLOOKUP(A107,Регистрация!$C$4:$N$103,8,FALSE))</f>
        <v>#N/A</v>
      </c>
      <c r="H107" s="19"/>
      <c r="I107" s="18"/>
      <c r="J107" s="24">
        <f t="shared" si="34"/>
        <v>0</v>
      </c>
      <c r="K107" s="8"/>
      <c r="L107" s="24">
        <f t="shared" si="35"/>
        <v>0</v>
      </c>
      <c r="M107" s="8"/>
      <c r="N107" s="24">
        <f t="shared" si="36"/>
        <v>0</v>
      </c>
      <c r="O107" s="8"/>
      <c r="P107" s="24">
        <f t="shared" si="37"/>
        <v>0</v>
      </c>
      <c r="Q107" s="8"/>
      <c r="R107" s="22">
        <f t="shared" si="38"/>
        <v>0</v>
      </c>
      <c r="S107" s="40">
        <v>98</v>
      </c>
      <c r="T107" s="34"/>
      <c r="U107" s="34"/>
      <c r="V107" s="34"/>
      <c r="W107" s="34"/>
      <c r="X107" s="18"/>
      <c r="Y107" s="24">
        <f t="shared" si="39"/>
        <v>0</v>
      </c>
      <c r="Z107" s="8"/>
      <c r="AA107" s="24">
        <f t="shared" si="40"/>
        <v>0</v>
      </c>
      <c r="AB107" s="8"/>
      <c r="AC107" s="24">
        <f t="shared" si="41"/>
        <v>0</v>
      </c>
      <c r="AD107" s="8"/>
      <c r="AE107" s="24">
        <f t="shared" si="42"/>
        <v>0</v>
      </c>
      <c r="AF107" s="8"/>
      <c r="AG107" s="22">
        <f t="shared" si="43"/>
        <v>0</v>
      </c>
      <c r="AH107" s="36"/>
      <c r="AI107" s="36"/>
      <c r="AJ107" s="36"/>
      <c r="AK107" s="36"/>
      <c r="AL107" s="36"/>
      <c r="AM107" s="36"/>
      <c r="AN107" s="36"/>
      <c r="AO107" s="20">
        <f t="shared" si="44"/>
        <v>0</v>
      </c>
      <c r="AP107" s="16"/>
      <c r="AQ107">
        <f t="shared" si="45"/>
        <v>0</v>
      </c>
    </row>
    <row r="108" spans="1:43" ht="15" hidden="1">
      <c r="A108" s="13">
        <v>99</v>
      </c>
      <c r="B108" s="9" t="e">
        <f>IF(VLOOKUP(A108,Регистрация!$C$4:$N$103,2,FALSE)=0," ",VLOOKUP(A108,Регистрация!$C$4:$N$103,2,FALSE))</f>
        <v>#N/A</v>
      </c>
      <c r="C108" s="9" t="e">
        <f>IF(VLOOKUP(A108,Регистрация!$C$4:$N$103,3,FALSE)=0," ",VLOOKUP(A108,Регистрация!$C$4:$N$103,3,FALSE))</f>
        <v>#N/A</v>
      </c>
      <c r="D108" s="38" t="str">
        <f>IF(ISERROR(SUM(SUM(Регистрация!$N$1-DATE(Регистрация!I102,Регистрация!H102,Регистрация!G102))/365.25))=TRUE," ",SUM(SUM(Регистрация!$N$1-DATE(Регистрация!I102,Регистрация!H102,Регистрация!G102))/365.25))</f>
        <v> </v>
      </c>
      <c r="E108" s="8" t="e">
        <f>IF(VLOOKUP(A108,Регистрация!$C$4:$N$103,7,FALSE)=0,"б/р",VLOOKUP(A108,Регистрация!$C$4:$N$103,7,FALSE))</f>
        <v>#N/A</v>
      </c>
      <c r="F108" s="9" t="e">
        <f>IF(VLOOKUP(A108,Регистрация!$C$4:$N$103,11,FALSE)=0," ",VLOOKUP(A108,Регистрация!$C$4:$N$103,11,FALSE))</f>
        <v>#N/A</v>
      </c>
      <c r="G108" s="8" t="e">
        <f>IF(VLOOKUP(A108,Регистрация!$C$4:$N$103,8,FALSE)=0," ",VLOOKUP(A108,Регистрация!$C$4:$N$103,8,FALSE))</f>
        <v>#N/A</v>
      </c>
      <c r="H108" s="19"/>
      <c r="I108" s="18"/>
      <c r="J108" s="24">
        <f t="shared" si="34"/>
        <v>0</v>
      </c>
      <c r="K108" s="8"/>
      <c r="L108" s="24">
        <f t="shared" si="35"/>
        <v>0</v>
      </c>
      <c r="M108" s="8"/>
      <c r="N108" s="24">
        <f t="shared" si="36"/>
        <v>0</v>
      </c>
      <c r="O108" s="8"/>
      <c r="P108" s="24">
        <f t="shared" si="37"/>
        <v>0</v>
      </c>
      <c r="Q108" s="8"/>
      <c r="R108" s="22">
        <f t="shared" si="38"/>
        <v>0</v>
      </c>
      <c r="S108" s="40">
        <v>99</v>
      </c>
      <c r="T108" s="34"/>
      <c r="U108" s="34"/>
      <c r="V108" s="34"/>
      <c r="W108" s="34"/>
      <c r="X108" s="18"/>
      <c r="Y108" s="24">
        <f t="shared" si="39"/>
        <v>0</v>
      </c>
      <c r="Z108" s="8"/>
      <c r="AA108" s="24">
        <f t="shared" si="40"/>
        <v>0</v>
      </c>
      <c r="AB108" s="8"/>
      <c r="AC108" s="24">
        <f t="shared" si="41"/>
        <v>0</v>
      </c>
      <c r="AD108" s="8"/>
      <c r="AE108" s="24">
        <f t="shared" si="42"/>
        <v>0</v>
      </c>
      <c r="AF108" s="8"/>
      <c r="AG108" s="22">
        <f t="shared" si="43"/>
        <v>0</v>
      </c>
      <c r="AH108" s="36"/>
      <c r="AI108" s="36"/>
      <c r="AJ108" s="36"/>
      <c r="AK108" s="36"/>
      <c r="AL108" s="36"/>
      <c r="AM108" s="36"/>
      <c r="AN108" s="36"/>
      <c r="AO108" s="20">
        <f t="shared" si="44"/>
        <v>0</v>
      </c>
      <c r="AP108" s="16"/>
      <c r="AQ108">
        <f t="shared" si="45"/>
        <v>0</v>
      </c>
    </row>
    <row r="109" spans="1:43" ht="15.75" hidden="1" thickBot="1">
      <c r="A109" s="14">
        <v>100</v>
      </c>
      <c r="B109" s="30" t="e">
        <f>IF(VLOOKUP(A109,Регистрация!$C$4:$N$103,2,FALSE)=0," ",VLOOKUP(A109,Регистрация!$C$4:$N$103,2,FALSE))</f>
        <v>#N/A</v>
      </c>
      <c r="C109" s="30" t="e">
        <f>IF(VLOOKUP(A109,Регистрация!$C$4:$N$103,3,FALSE)=0," ",VLOOKUP(A109,Регистрация!$C$4:$N$103,3,FALSE))</f>
        <v>#N/A</v>
      </c>
      <c r="D109" s="38" t="str">
        <f>IF(ISERROR(SUM(SUM(Регистрация!$N$1-DATE(Регистрация!I103,Регистрация!H103,Регистрация!G103))/365.25))=TRUE," ",SUM(SUM(Регистрация!$N$1-DATE(Регистрация!I103,Регистрация!H103,Регистрация!G103))/365.25))</f>
        <v> </v>
      </c>
      <c r="E109" s="15" t="e">
        <f>IF(VLOOKUP(A109,Регистрация!$C$4:$N$103,7,FALSE)=0,"б/р",VLOOKUP(A109,Регистрация!$C$4:$N$103,7,FALSE))</f>
        <v>#N/A</v>
      </c>
      <c r="F109" s="30" t="e">
        <f>IF(VLOOKUP(A109,Регистрация!$C$4:$N$103,11,FALSE)=0," ",VLOOKUP(A109,Регистрация!$C$4:$N$103,11,FALSE))</f>
        <v>#N/A</v>
      </c>
      <c r="G109" s="15" t="e">
        <f>IF(VLOOKUP(A109,Регистрация!$C$4:$N$103,8,FALSE)=0," ",VLOOKUP(A109,Регистрация!$C$4:$N$103,8,FALSE))</f>
        <v>#N/A</v>
      </c>
      <c r="H109" s="31"/>
      <c r="I109" s="14"/>
      <c r="J109" s="32">
        <f t="shared" si="34"/>
        <v>0</v>
      </c>
      <c r="K109" s="15"/>
      <c r="L109" s="32">
        <f t="shared" si="35"/>
        <v>0</v>
      </c>
      <c r="M109" s="15"/>
      <c r="N109" s="32">
        <f t="shared" si="36"/>
        <v>0</v>
      </c>
      <c r="O109" s="15"/>
      <c r="P109" s="32">
        <f t="shared" si="37"/>
        <v>0</v>
      </c>
      <c r="Q109" s="15"/>
      <c r="R109" s="33">
        <f t="shared" si="38"/>
        <v>0</v>
      </c>
      <c r="S109" s="40">
        <v>100</v>
      </c>
      <c r="T109" s="35"/>
      <c r="U109" s="35"/>
      <c r="V109" s="35"/>
      <c r="W109" s="35"/>
      <c r="X109" s="14"/>
      <c r="Y109" s="32">
        <f t="shared" si="39"/>
        <v>0</v>
      </c>
      <c r="Z109" s="15"/>
      <c r="AA109" s="32">
        <f t="shared" si="40"/>
        <v>0</v>
      </c>
      <c r="AB109" s="15"/>
      <c r="AC109" s="32">
        <f t="shared" si="41"/>
        <v>0</v>
      </c>
      <c r="AD109" s="15"/>
      <c r="AE109" s="32">
        <f t="shared" si="42"/>
        <v>0</v>
      </c>
      <c r="AF109" s="15"/>
      <c r="AG109" s="33">
        <f t="shared" si="43"/>
        <v>0</v>
      </c>
      <c r="AH109" s="37"/>
      <c r="AI109" s="37"/>
      <c r="AJ109" s="37"/>
      <c r="AK109" s="37"/>
      <c r="AL109" s="37"/>
      <c r="AM109" s="37"/>
      <c r="AN109" s="37"/>
      <c r="AO109" s="17">
        <f t="shared" si="44"/>
        <v>0</v>
      </c>
      <c r="AP109" s="17"/>
      <c r="AQ109">
        <f t="shared" si="45"/>
        <v>0</v>
      </c>
    </row>
    <row r="111" spans="2:9" ht="15.75">
      <c r="B111" s="29" t="s">
        <v>38</v>
      </c>
      <c r="C111" s="2" t="s">
        <v>51</v>
      </c>
      <c r="E111" s="4" t="s">
        <v>52</v>
      </c>
      <c r="G111" s="2" t="s">
        <v>49</v>
      </c>
      <c r="I111" s="4" t="s">
        <v>50</v>
      </c>
    </row>
    <row r="112" spans="2:5" ht="15">
      <c r="B112" s="2" t="s">
        <v>53</v>
      </c>
      <c r="C112" s="2" t="s">
        <v>54</v>
      </c>
      <c r="E112" s="4" t="s">
        <v>52</v>
      </c>
    </row>
    <row r="113" spans="2:5" ht="15">
      <c r="B113" s="2" t="s">
        <v>48</v>
      </c>
      <c r="C113" s="2" t="s">
        <v>55</v>
      </c>
      <c r="E113" s="4" t="s">
        <v>52</v>
      </c>
    </row>
    <row r="114" spans="3:5" ht="15">
      <c r="C114" s="2" t="s">
        <v>56</v>
      </c>
      <c r="E114" s="4" t="s">
        <v>57</v>
      </c>
    </row>
  </sheetData>
  <sheetProtection/>
  <mergeCells count="26">
    <mergeCell ref="A7:A9"/>
    <mergeCell ref="B7:B9"/>
    <mergeCell ref="C7:C9"/>
    <mergeCell ref="E7:E9"/>
    <mergeCell ref="F7:F9"/>
    <mergeCell ref="G7:G9"/>
    <mergeCell ref="D7:D9"/>
    <mergeCell ref="H7:H9"/>
    <mergeCell ref="X7:AN7"/>
    <mergeCell ref="AO7:AO9"/>
    <mergeCell ref="AP7:AP9"/>
    <mergeCell ref="I8:J8"/>
    <mergeCell ref="K8:L8"/>
    <mergeCell ref="M8:N8"/>
    <mergeCell ref="O8:P8"/>
    <mergeCell ref="Q8:R8"/>
    <mergeCell ref="S8:W8"/>
    <mergeCell ref="I7:R7"/>
    <mergeCell ref="S7:W7"/>
    <mergeCell ref="AH8:AN8"/>
    <mergeCell ref="AT10:AV10"/>
    <mergeCell ref="X8:Y8"/>
    <mergeCell ref="Z8:AA8"/>
    <mergeCell ref="AB8:AC8"/>
    <mergeCell ref="AD8:AE8"/>
    <mergeCell ref="AF8:AG8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1"/>
  <sheetViews>
    <sheetView zoomScale="80" zoomScaleNormal="80" zoomScalePageLayoutView="0" workbookViewId="0" topLeftCell="A1">
      <selection activeCell="Q1" sqref="Q1:Q4"/>
    </sheetView>
  </sheetViews>
  <sheetFormatPr defaultColWidth="9.140625" defaultRowHeight="15"/>
  <cols>
    <col min="1" max="1" width="4.421875" style="2" customWidth="1"/>
    <col min="2" max="2" width="20.7109375" style="4" customWidth="1"/>
    <col min="3" max="3" width="21.421875" style="4" customWidth="1"/>
    <col min="4" max="4" width="5.140625" style="2" customWidth="1"/>
    <col min="5" max="5" width="20.421875" style="4" customWidth="1"/>
    <col min="6" max="6" width="9.57421875" style="2" customWidth="1"/>
    <col min="7" max="27" width="5.7109375" style="2" customWidth="1"/>
    <col min="28" max="28" width="8.7109375" style="2" customWidth="1"/>
    <col min="29" max="29" width="7.28125" style="2" bestFit="1" customWidth="1"/>
  </cols>
  <sheetData>
    <row r="1" spans="2:27" ht="18.75">
      <c r="B1" s="26" t="s">
        <v>30</v>
      </c>
      <c r="C1" s="2"/>
      <c r="E1" s="2"/>
      <c r="I1" s="21"/>
      <c r="K1" s="21"/>
      <c r="M1" s="21"/>
      <c r="O1" s="21"/>
      <c r="Q1" s="27" t="s">
        <v>33</v>
      </c>
      <c r="S1" s="21"/>
      <c r="U1" s="21"/>
      <c r="W1" s="21"/>
      <c r="Y1" s="21"/>
      <c r="AA1" s="21"/>
    </row>
    <row r="2" spans="2:27" ht="18.75">
      <c r="B2" s="2"/>
      <c r="C2" s="2"/>
      <c r="E2" s="2"/>
      <c r="I2" s="21"/>
      <c r="K2" s="21"/>
      <c r="M2" s="21"/>
      <c r="O2" s="21"/>
      <c r="Q2" s="27" t="s">
        <v>34</v>
      </c>
      <c r="S2" s="21"/>
      <c r="U2" s="21"/>
      <c r="W2" s="21"/>
      <c r="Y2" s="21"/>
      <c r="AA2" s="21"/>
    </row>
    <row r="3" spans="2:27" ht="18.75">
      <c r="B3" s="2" t="s">
        <v>31</v>
      </c>
      <c r="C3" s="2"/>
      <c r="E3" s="2"/>
      <c r="I3" s="21"/>
      <c r="K3" s="21"/>
      <c r="M3" s="21"/>
      <c r="O3" s="21"/>
      <c r="Q3" s="27" t="s">
        <v>35</v>
      </c>
      <c r="S3" s="21"/>
      <c r="U3" s="21"/>
      <c r="W3" s="21"/>
      <c r="Y3" s="21"/>
      <c r="AA3" s="21"/>
    </row>
    <row r="4" spans="2:27" ht="18.75">
      <c r="B4" s="2" t="s">
        <v>32</v>
      </c>
      <c r="C4" s="2"/>
      <c r="E4" s="2"/>
      <c r="I4" s="21"/>
      <c r="K4" s="21"/>
      <c r="M4" s="21"/>
      <c r="O4" s="21"/>
      <c r="Q4" s="27" t="s">
        <v>36</v>
      </c>
      <c r="S4" s="21"/>
      <c r="U4" s="21"/>
      <c r="W4" s="21"/>
      <c r="Y4" s="21"/>
      <c r="AA4" s="21"/>
    </row>
    <row r="5" spans="2:27" ht="15">
      <c r="B5" s="2"/>
      <c r="C5" s="2"/>
      <c r="E5" s="2"/>
      <c r="I5" s="21"/>
      <c r="K5" s="21"/>
      <c r="M5" s="21"/>
      <c r="O5" s="21"/>
      <c r="Q5" s="21"/>
      <c r="S5" s="21"/>
      <c r="U5" s="21"/>
      <c r="W5" s="21"/>
      <c r="Y5" s="21"/>
      <c r="AA5" s="21"/>
    </row>
    <row r="6" spans="2:29" ht="15.75" thickBot="1">
      <c r="B6" s="28">
        <f ca="1">TODAY()</f>
        <v>43908</v>
      </c>
      <c r="C6" s="2"/>
      <c r="E6" s="2"/>
      <c r="I6" s="21"/>
      <c r="K6" s="21"/>
      <c r="M6" s="21"/>
      <c r="O6" s="21"/>
      <c r="Q6" s="21"/>
      <c r="S6" s="21"/>
      <c r="U6" s="21"/>
      <c r="W6" s="21"/>
      <c r="Y6" s="21"/>
      <c r="AA6" s="21" t="s">
        <v>37</v>
      </c>
      <c r="AC6" s="5"/>
    </row>
    <row r="7" spans="1:29" ht="15">
      <c r="A7" s="117" t="s">
        <v>14</v>
      </c>
      <c r="B7" s="98" t="s">
        <v>15</v>
      </c>
      <c r="C7" s="98" t="s">
        <v>16</v>
      </c>
      <c r="D7" s="96" t="s">
        <v>10</v>
      </c>
      <c r="E7" s="98" t="s">
        <v>9</v>
      </c>
      <c r="F7" s="96" t="s">
        <v>17</v>
      </c>
      <c r="G7" s="107" t="s">
        <v>18</v>
      </c>
      <c r="H7" s="110" t="s">
        <v>41</v>
      </c>
      <c r="I7" s="104"/>
      <c r="J7" s="104"/>
      <c r="K7" s="132"/>
      <c r="L7" s="110" t="s">
        <v>44</v>
      </c>
      <c r="M7" s="104"/>
      <c r="N7" s="104"/>
      <c r="O7" s="132"/>
      <c r="P7" s="110" t="s">
        <v>45</v>
      </c>
      <c r="Q7" s="104"/>
      <c r="R7" s="104"/>
      <c r="S7" s="132"/>
      <c r="T7" s="110" t="s">
        <v>46</v>
      </c>
      <c r="U7" s="104"/>
      <c r="V7" s="104"/>
      <c r="W7" s="132"/>
      <c r="X7" s="110" t="s">
        <v>47</v>
      </c>
      <c r="Y7" s="104"/>
      <c r="Z7" s="104"/>
      <c r="AA7" s="132"/>
      <c r="AB7" s="129" t="s">
        <v>28</v>
      </c>
      <c r="AC7" s="94" t="s">
        <v>27</v>
      </c>
    </row>
    <row r="8" spans="1:29" ht="15">
      <c r="A8" s="118"/>
      <c r="B8" s="120"/>
      <c r="C8" s="120"/>
      <c r="D8" s="121"/>
      <c r="E8" s="120"/>
      <c r="F8" s="121"/>
      <c r="G8" s="108"/>
      <c r="H8" s="128" t="s">
        <v>42</v>
      </c>
      <c r="I8" s="127"/>
      <c r="J8" s="122" t="s">
        <v>43</v>
      </c>
      <c r="K8" s="123"/>
      <c r="L8" s="128" t="s">
        <v>42</v>
      </c>
      <c r="M8" s="127"/>
      <c r="N8" s="122" t="s">
        <v>43</v>
      </c>
      <c r="O8" s="123"/>
      <c r="P8" s="141" t="s">
        <v>42</v>
      </c>
      <c r="Q8" s="142"/>
      <c r="R8" s="122" t="s">
        <v>43</v>
      </c>
      <c r="S8" s="123"/>
      <c r="T8" s="128" t="s">
        <v>42</v>
      </c>
      <c r="U8" s="127"/>
      <c r="V8" s="122" t="s">
        <v>43</v>
      </c>
      <c r="W8" s="123"/>
      <c r="X8" s="128" t="s">
        <v>42</v>
      </c>
      <c r="Y8" s="127"/>
      <c r="Z8" s="122" t="s">
        <v>43</v>
      </c>
      <c r="AA8" s="123"/>
      <c r="AB8" s="130"/>
      <c r="AC8" s="106"/>
    </row>
    <row r="9" spans="1:29" ht="15.75" thickBot="1">
      <c r="A9" s="119"/>
      <c r="B9" s="99"/>
      <c r="C9" s="99"/>
      <c r="D9" s="97"/>
      <c r="E9" s="99"/>
      <c r="F9" s="97"/>
      <c r="G9" s="109"/>
      <c r="H9" s="14" t="s">
        <v>21</v>
      </c>
      <c r="I9" s="15" t="s">
        <v>22</v>
      </c>
      <c r="J9" s="15" t="s">
        <v>21</v>
      </c>
      <c r="K9" s="31" t="s">
        <v>22</v>
      </c>
      <c r="L9" s="14" t="s">
        <v>21</v>
      </c>
      <c r="M9" s="15" t="s">
        <v>22</v>
      </c>
      <c r="N9" s="15" t="s">
        <v>21</v>
      </c>
      <c r="O9" s="31" t="s">
        <v>22</v>
      </c>
      <c r="P9" s="14" t="s">
        <v>21</v>
      </c>
      <c r="Q9" s="15" t="s">
        <v>22</v>
      </c>
      <c r="R9" s="15" t="s">
        <v>21</v>
      </c>
      <c r="S9" s="31" t="s">
        <v>22</v>
      </c>
      <c r="T9" s="14" t="s">
        <v>21</v>
      </c>
      <c r="U9" s="15" t="s">
        <v>22</v>
      </c>
      <c r="V9" s="15" t="s">
        <v>21</v>
      </c>
      <c r="W9" s="31" t="s">
        <v>22</v>
      </c>
      <c r="X9" s="14" t="s">
        <v>21</v>
      </c>
      <c r="Y9" s="15" t="s">
        <v>22</v>
      </c>
      <c r="Z9" s="15" t="s">
        <v>21</v>
      </c>
      <c r="AA9" s="31" t="s">
        <v>22</v>
      </c>
      <c r="AB9" s="131"/>
      <c r="AC9" s="95"/>
    </row>
    <row r="10" spans="1:29" ht="15">
      <c r="A10" s="18">
        <v>1</v>
      </c>
      <c r="B10" s="9" t="str">
        <f>IF(VLOOKUP(A10,Регистрация!$C$4:$N$103,2,FALSE)=0," ",VLOOKUP(A10,Регистрация!$C$4:$N$103,2,FALSE))</f>
        <v> </v>
      </c>
      <c r="C10" s="9" t="str">
        <f>IF(VLOOKUP(A10,Регистрация!$C$4:$N$103,3,FALSE)=0," ",VLOOKUP(A10,Регистрация!$C$4:$N$103,3,FALSE))</f>
        <v>Колосов Николай</v>
      </c>
      <c r="D10" s="8">
        <f>IF(VLOOKUP(A10,Регистрация!$C$4:$N$103,7,FALSE)=0,"б/р",VLOOKUP(A10,Регистрация!$C$4:$N$103,7,FALSE))</f>
        <v>2008</v>
      </c>
      <c r="E10" s="9">
        <f>IF(VLOOKUP(A10,Регистрация!$C$4:$N$103,11,FALSE)=0," ",VLOOKUP(A10,Регистрация!$C$4:$N$103,11,FALSE))</f>
        <v>5</v>
      </c>
      <c r="F10" s="8" t="str">
        <f>IF(VLOOKUP(A10,Регистрация!$C$4:$N$103,8,FALSE)=0," ",VLOOKUP(A10,Регистрация!$C$4:$N$103,8,FALSE))</f>
        <v> </v>
      </c>
      <c r="G10" s="19"/>
      <c r="H10" s="18"/>
      <c r="I10" s="24">
        <f>SUM(H10*0.5)</f>
        <v>0</v>
      </c>
      <c r="J10" s="8"/>
      <c r="K10" s="22">
        <f>IF(J10=0,0,SUM(40+SUM(0.2-J10)*20))</f>
        <v>0</v>
      </c>
      <c r="L10" s="18"/>
      <c r="M10" s="24">
        <f>SUM(L10*0.5)</f>
        <v>0</v>
      </c>
      <c r="N10" s="8"/>
      <c r="O10" s="22">
        <f>IF(N10=0,0,SUM(40+SUM(0.2-N10)*20))</f>
        <v>0</v>
      </c>
      <c r="P10" s="18"/>
      <c r="Q10" s="24">
        <f>SUM(P10*0.5)</f>
        <v>0</v>
      </c>
      <c r="R10" s="8"/>
      <c r="S10" s="22">
        <f>IF(R10=0,0,SUM(40+SUM(0.2-R10)*20))</f>
        <v>0</v>
      </c>
      <c r="T10" s="18"/>
      <c r="U10" s="24">
        <f>SUM(T10*0.5)</f>
        <v>0</v>
      </c>
      <c r="V10" s="8"/>
      <c r="W10" s="22">
        <f>IF(V10=0,0,SUM(40+SUM(0.2-V10)*20))</f>
        <v>0</v>
      </c>
      <c r="X10" s="18"/>
      <c r="Y10" s="24">
        <f>SUM(X10*0.5)</f>
        <v>0</v>
      </c>
      <c r="Z10" s="8"/>
      <c r="AA10" s="22">
        <f>IF(Z10=0,0,SUM(40+SUM(0.2-Z10)*20))</f>
        <v>0</v>
      </c>
      <c r="AB10" s="20">
        <f>SUM(I10+K10+M10+O10+Q10+S10+U10+W10+Y10+AA10)</f>
        <v>0</v>
      </c>
      <c r="AC10" s="20"/>
    </row>
    <row r="11" spans="1:29" ht="15">
      <c r="A11" s="13">
        <v>2</v>
      </c>
      <c r="B11" s="9" t="str">
        <f>IF(VLOOKUP(A11,Регистрация!$C$4:$N$103,2,FALSE)=0," ",VLOOKUP(A11,Регистрация!$C$4:$N$103,2,FALSE))</f>
        <v> </v>
      </c>
      <c r="C11" s="9" t="str">
        <f>IF(VLOOKUP(A11,Регистрация!$C$4:$N$103,3,FALSE)=0," ",VLOOKUP(A11,Регистрация!$C$4:$N$103,3,FALSE))</f>
        <v>Рябиков Михаил</v>
      </c>
      <c r="D11" s="8">
        <f>IF(VLOOKUP(A11,Регистрация!$C$4:$N$103,7,FALSE)=0,"б/р",VLOOKUP(A11,Регистрация!$C$4:$N$103,7,FALSE))</f>
        <v>2007</v>
      </c>
      <c r="E11" s="9">
        <f>IF(VLOOKUP(A11,Регистрация!$C$4:$N$103,11,FALSE)=0," ",VLOOKUP(A11,Регистрация!$C$4:$N$103,11,FALSE))</f>
        <v>6</v>
      </c>
      <c r="F11" s="8" t="str">
        <f>IF(VLOOKUP(A11,Регистрация!$C$4:$N$103,8,FALSE)=0," ",VLOOKUP(A11,Регистрация!$C$4:$N$103,8,FALSE))</f>
        <v> </v>
      </c>
      <c r="G11" s="19"/>
      <c r="H11" s="18"/>
      <c r="I11" s="24">
        <f aca="true" t="shared" si="0" ref="I11:I74">SUM(H11*0.5)</f>
        <v>0</v>
      </c>
      <c r="J11" s="8"/>
      <c r="K11" s="22">
        <f aca="true" t="shared" si="1" ref="K11:K74">IF(J11=0,0,SUM(40+SUM(0.2-J11)*20))</f>
        <v>0</v>
      </c>
      <c r="L11" s="18"/>
      <c r="M11" s="24">
        <f aca="true" t="shared" si="2" ref="M11:M74">SUM(L11*0.5)</f>
        <v>0</v>
      </c>
      <c r="N11" s="8"/>
      <c r="O11" s="22">
        <f aca="true" t="shared" si="3" ref="O11:O74">IF(N11=0,0,SUM(40+SUM(0.2-N11)*20))</f>
        <v>0</v>
      </c>
      <c r="P11" s="18"/>
      <c r="Q11" s="24">
        <f aca="true" t="shared" si="4" ref="Q11:Q74">SUM(P11*0.5)</f>
        <v>0</v>
      </c>
      <c r="R11" s="8"/>
      <c r="S11" s="22">
        <f aca="true" t="shared" si="5" ref="S11:S74">IF(R11=0,0,SUM(40+SUM(0.2-R11)*20))</f>
        <v>0</v>
      </c>
      <c r="T11" s="18"/>
      <c r="U11" s="24">
        <f aca="true" t="shared" si="6" ref="U11:U74">SUM(T11*0.5)</f>
        <v>0</v>
      </c>
      <c r="V11" s="8"/>
      <c r="W11" s="22">
        <f aca="true" t="shared" si="7" ref="W11:W74">IF(V11=0,0,SUM(40+SUM(0.2-V11)*20))</f>
        <v>0</v>
      </c>
      <c r="X11" s="18"/>
      <c r="Y11" s="24">
        <f aca="true" t="shared" si="8" ref="Y11:Y74">SUM(X11*0.5)</f>
        <v>0</v>
      </c>
      <c r="Z11" s="8"/>
      <c r="AA11" s="22">
        <f aca="true" t="shared" si="9" ref="AA11:AA74">IF(Z11=0,0,SUM(40+SUM(0.2-Z11)*20))</f>
        <v>0</v>
      </c>
      <c r="AB11" s="20">
        <f aca="true" t="shared" si="10" ref="AB11:AB74">SUM(I11+K11+M11+O11+Q11+S11+U11+W11+Y11+AA11)</f>
        <v>0</v>
      </c>
      <c r="AC11" s="16"/>
    </row>
    <row r="12" spans="1:29" ht="15">
      <c r="A12" s="13">
        <v>3</v>
      </c>
      <c r="B12" s="9" t="str">
        <f>IF(VLOOKUP(A12,Регистрация!$C$4:$N$103,2,FALSE)=0," ",VLOOKUP(A12,Регистрация!$C$4:$N$103,2,FALSE))</f>
        <v> </v>
      </c>
      <c r="C12" s="9" t="str">
        <f>IF(VLOOKUP(A12,Регистрация!$C$4:$N$103,3,FALSE)=0," ",VLOOKUP(A12,Регистрация!$C$4:$N$103,3,FALSE))</f>
        <v>Рябов Александр</v>
      </c>
      <c r="D12" s="8">
        <f>IF(VLOOKUP(A12,Регистрация!$C$4:$N$103,7,FALSE)=0,"б/р",VLOOKUP(A12,Регистрация!$C$4:$N$103,7,FALSE))</f>
        <v>2008</v>
      </c>
      <c r="E12" s="9">
        <f>IF(VLOOKUP(A12,Регистрация!$C$4:$N$103,11,FALSE)=0," ",VLOOKUP(A12,Регистрация!$C$4:$N$103,11,FALSE))</f>
        <v>5</v>
      </c>
      <c r="F12" s="8" t="str">
        <f>IF(VLOOKUP(A12,Регистрация!$C$4:$N$103,8,FALSE)=0," ",VLOOKUP(A12,Регистрация!$C$4:$N$103,8,FALSE))</f>
        <v> </v>
      </c>
      <c r="G12" s="19"/>
      <c r="H12" s="18"/>
      <c r="I12" s="24">
        <f t="shared" si="0"/>
        <v>0</v>
      </c>
      <c r="J12" s="8"/>
      <c r="K12" s="22">
        <f t="shared" si="1"/>
        <v>0</v>
      </c>
      <c r="L12" s="18"/>
      <c r="M12" s="24">
        <f t="shared" si="2"/>
        <v>0</v>
      </c>
      <c r="N12" s="8"/>
      <c r="O12" s="22">
        <f t="shared" si="3"/>
        <v>0</v>
      </c>
      <c r="P12" s="18"/>
      <c r="Q12" s="24">
        <f t="shared" si="4"/>
        <v>0</v>
      </c>
      <c r="R12" s="8"/>
      <c r="S12" s="22">
        <f t="shared" si="5"/>
        <v>0</v>
      </c>
      <c r="T12" s="18"/>
      <c r="U12" s="24">
        <f t="shared" si="6"/>
        <v>0</v>
      </c>
      <c r="V12" s="8"/>
      <c r="W12" s="22">
        <f t="shared" si="7"/>
        <v>0</v>
      </c>
      <c r="X12" s="18"/>
      <c r="Y12" s="24">
        <f t="shared" si="8"/>
        <v>0</v>
      </c>
      <c r="Z12" s="8"/>
      <c r="AA12" s="22">
        <f t="shared" si="9"/>
        <v>0</v>
      </c>
      <c r="AB12" s="20">
        <f t="shared" si="10"/>
        <v>0</v>
      </c>
      <c r="AC12" s="16"/>
    </row>
    <row r="13" spans="1:29" ht="15">
      <c r="A13" s="13">
        <v>4</v>
      </c>
      <c r="B13" s="9" t="str">
        <f>IF(VLOOKUP(A13,Регистрация!$C$4:$N$103,2,FALSE)=0," ",VLOOKUP(A13,Регистрация!$C$4:$N$103,2,FALSE))</f>
        <v> </v>
      </c>
      <c r="C13" s="9" t="str">
        <f>IF(VLOOKUP(A13,Регистрация!$C$4:$N$103,3,FALSE)=0," ",VLOOKUP(A13,Регистрация!$C$4:$N$103,3,FALSE))</f>
        <v>Жуков Илья</v>
      </c>
      <c r="D13" s="8">
        <f>IF(VLOOKUP(A13,Регистрация!$C$4:$N$103,7,FALSE)=0,"б/р",VLOOKUP(A13,Регистрация!$C$4:$N$103,7,FALSE))</f>
        <v>2007</v>
      </c>
      <c r="E13" s="9">
        <f>IF(VLOOKUP(A13,Регистрация!$C$4:$N$103,11,FALSE)=0," ",VLOOKUP(A13,Регистрация!$C$4:$N$103,11,FALSE))</f>
        <v>6</v>
      </c>
      <c r="F13" s="8" t="str">
        <f>IF(VLOOKUP(A13,Регистрация!$C$4:$N$103,8,FALSE)=0," ",VLOOKUP(A13,Регистрация!$C$4:$N$103,8,FALSE))</f>
        <v> </v>
      </c>
      <c r="G13" s="19"/>
      <c r="H13" s="18"/>
      <c r="I13" s="24">
        <f t="shared" si="0"/>
        <v>0</v>
      </c>
      <c r="J13" s="8"/>
      <c r="K13" s="22">
        <f t="shared" si="1"/>
        <v>0</v>
      </c>
      <c r="L13" s="18"/>
      <c r="M13" s="24">
        <f t="shared" si="2"/>
        <v>0</v>
      </c>
      <c r="N13" s="8"/>
      <c r="O13" s="22">
        <f t="shared" si="3"/>
        <v>0</v>
      </c>
      <c r="P13" s="18"/>
      <c r="Q13" s="24">
        <f t="shared" si="4"/>
        <v>0</v>
      </c>
      <c r="R13" s="8"/>
      <c r="S13" s="22">
        <f t="shared" si="5"/>
        <v>0</v>
      </c>
      <c r="T13" s="18"/>
      <c r="U13" s="24">
        <f t="shared" si="6"/>
        <v>0</v>
      </c>
      <c r="V13" s="8"/>
      <c r="W13" s="22">
        <f t="shared" si="7"/>
        <v>0</v>
      </c>
      <c r="X13" s="18"/>
      <c r="Y13" s="24">
        <f t="shared" si="8"/>
        <v>0</v>
      </c>
      <c r="Z13" s="8"/>
      <c r="AA13" s="22">
        <f t="shared" si="9"/>
        <v>0</v>
      </c>
      <c r="AB13" s="20">
        <f t="shared" si="10"/>
        <v>0</v>
      </c>
      <c r="AC13" s="16"/>
    </row>
    <row r="14" spans="1:29" ht="15">
      <c r="A14" s="13">
        <v>5</v>
      </c>
      <c r="B14" s="9" t="str">
        <f>IF(VLOOKUP(A14,Регистрация!$C$4:$N$103,2,FALSE)=0," ",VLOOKUP(A14,Регистрация!$C$4:$N$103,2,FALSE))</f>
        <v> </v>
      </c>
      <c r="C14" s="9" t="str">
        <f>IF(VLOOKUP(A14,Регистрация!$C$4:$N$103,3,FALSE)=0," ",VLOOKUP(A14,Регистрация!$C$4:$N$103,3,FALSE))</f>
        <v>Петров Денис</v>
      </c>
      <c r="D14" s="8">
        <f>IF(VLOOKUP(A14,Регистрация!$C$4:$N$103,7,FALSE)=0,"б/р",VLOOKUP(A14,Регистрация!$C$4:$N$103,7,FALSE))</f>
        <v>2007</v>
      </c>
      <c r="E14" s="9">
        <f>IF(VLOOKUP(A14,Регистрация!$C$4:$N$103,11,FALSE)=0," ",VLOOKUP(A14,Регистрация!$C$4:$N$103,11,FALSE))</f>
        <v>6</v>
      </c>
      <c r="F14" s="8" t="str">
        <f>IF(VLOOKUP(A14,Регистрация!$C$4:$N$103,8,FALSE)=0," ",VLOOKUP(A14,Регистрация!$C$4:$N$103,8,FALSE))</f>
        <v> </v>
      </c>
      <c r="G14" s="19"/>
      <c r="H14" s="18"/>
      <c r="I14" s="24">
        <f t="shared" si="0"/>
        <v>0</v>
      </c>
      <c r="J14" s="8"/>
      <c r="K14" s="22">
        <f t="shared" si="1"/>
        <v>0</v>
      </c>
      <c r="L14" s="18"/>
      <c r="M14" s="24">
        <f t="shared" si="2"/>
        <v>0</v>
      </c>
      <c r="N14" s="8"/>
      <c r="O14" s="22">
        <f t="shared" si="3"/>
        <v>0</v>
      </c>
      <c r="P14" s="18"/>
      <c r="Q14" s="24">
        <f t="shared" si="4"/>
        <v>0</v>
      </c>
      <c r="R14" s="8"/>
      <c r="S14" s="22">
        <f t="shared" si="5"/>
        <v>0</v>
      </c>
      <c r="T14" s="18"/>
      <c r="U14" s="24">
        <f t="shared" si="6"/>
        <v>0</v>
      </c>
      <c r="V14" s="8"/>
      <c r="W14" s="22">
        <f t="shared" si="7"/>
        <v>0</v>
      </c>
      <c r="X14" s="18"/>
      <c r="Y14" s="24">
        <f t="shared" si="8"/>
        <v>0</v>
      </c>
      <c r="Z14" s="8"/>
      <c r="AA14" s="22">
        <f t="shared" si="9"/>
        <v>0</v>
      </c>
      <c r="AB14" s="20">
        <f t="shared" si="10"/>
        <v>0</v>
      </c>
      <c r="AC14" s="16"/>
    </row>
    <row r="15" spans="1:29" ht="15">
      <c r="A15" s="13">
        <v>6</v>
      </c>
      <c r="B15" s="9" t="str">
        <f>IF(VLOOKUP(A15,Регистрация!$C$4:$N$103,2,FALSE)=0," ",VLOOKUP(A15,Регистрация!$C$4:$N$103,2,FALSE))</f>
        <v> </v>
      </c>
      <c r="C15" s="9" t="str">
        <f>IF(VLOOKUP(A15,Регистрация!$C$4:$N$103,3,FALSE)=0," ",VLOOKUP(A15,Регистрация!$C$4:$N$103,3,FALSE))</f>
        <v>Герасименко Даниил</v>
      </c>
      <c r="D15" s="8">
        <f>IF(VLOOKUP(A15,Регистрация!$C$4:$N$103,7,FALSE)=0,"б/р",VLOOKUP(A15,Регистрация!$C$4:$N$103,7,FALSE))</f>
        <v>2007</v>
      </c>
      <c r="E15" s="9">
        <f>IF(VLOOKUP(A15,Регистрация!$C$4:$N$103,11,FALSE)=0," ",VLOOKUP(A15,Регистрация!$C$4:$N$103,11,FALSE))</f>
        <v>6</v>
      </c>
      <c r="F15" s="8" t="str">
        <f>IF(VLOOKUP(A15,Регистрация!$C$4:$N$103,8,FALSE)=0," ",VLOOKUP(A15,Регистрация!$C$4:$N$103,8,FALSE))</f>
        <v> </v>
      </c>
      <c r="G15" s="19"/>
      <c r="H15" s="18"/>
      <c r="I15" s="24">
        <f t="shared" si="0"/>
        <v>0</v>
      </c>
      <c r="J15" s="8"/>
      <c r="K15" s="22">
        <f t="shared" si="1"/>
        <v>0</v>
      </c>
      <c r="L15" s="18"/>
      <c r="M15" s="24">
        <f t="shared" si="2"/>
        <v>0</v>
      </c>
      <c r="N15" s="8"/>
      <c r="O15" s="22">
        <f t="shared" si="3"/>
        <v>0</v>
      </c>
      <c r="P15" s="18"/>
      <c r="Q15" s="24">
        <f t="shared" si="4"/>
        <v>0</v>
      </c>
      <c r="R15" s="8"/>
      <c r="S15" s="22">
        <f t="shared" si="5"/>
        <v>0</v>
      </c>
      <c r="T15" s="18"/>
      <c r="U15" s="24">
        <f t="shared" si="6"/>
        <v>0</v>
      </c>
      <c r="V15" s="8"/>
      <c r="W15" s="22">
        <f t="shared" si="7"/>
        <v>0</v>
      </c>
      <c r="X15" s="18"/>
      <c r="Y15" s="24">
        <f t="shared" si="8"/>
        <v>0</v>
      </c>
      <c r="Z15" s="8"/>
      <c r="AA15" s="22">
        <f t="shared" si="9"/>
        <v>0</v>
      </c>
      <c r="AB15" s="20">
        <f t="shared" si="10"/>
        <v>0</v>
      </c>
      <c r="AC15" s="16"/>
    </row>
    <row r="16" spans="1:29" ht="15">
      <c r="A16" s="13">
        <v>7</v>
      </c>
      <c r="B16" s="9" t="str">
        <f>IF(VLOOKUP(A16,Регистрация!$C$4:$N$103,2,FALSE)=0," ",VLOOKUP(A16,Регистрация!$C$4:$N$103,2,FALSE))</f>
        <v> </v>
      </c>
      <c r="C16" s="9" t="str">
        <f>IF(VLOOKUP(A16,Регистрация!$C$4:$N$103,3,FALSE)=0," ",VLOOKUP(A16,Регистрация!$C$4:$N$103,3,FALSE))</f>
        <v>Кирсанов Никита</v>
      </c>
      <c r="D16" s="8">
        <f>IF(VLOOKUP(A16,Регистрация!$C$4:$N$103,7,FALSE)=0,"б/р",VLOOKUP(A16,Регистрация!$C$4:$N$103,7,FALSE))</f>
        <v>2006</v>
      </c>
      <c r="E16" s="9">
        <f>IF(VLOOKUP(A16,Регистрация!$C$4:$N$103,11,FALSE)=0," ",VLOOKUP(A16,Регистрация!$C$4:$N$103,11,FALSE))</f>
        <v>5</v>
      </c>
      <c r="F16" s="8" t="str">
        <f>IF(VLOOKUP(A16,Регистрация!$C$4:$N$103,8,FALSE)=0," ",VLOOKUP(A16,Регистрация!$C$4:$N$103,8,FALSE))</f>
        <v> </v>
      </c>
      <c r="G16" s="19"/>
      <c r="H16" s="18"/>
      <c r="I16" s="24">
        <f t="shared" si="0"/>
        <v>0</v>
      </c>
      <c r="J16" s="8"/>
      <c r="K16" s="22">
        <f t="shared" si="1"/>
        <v>0</v>
      </c>
      <c r="L16" s="18"/>
      <c r="M16" s="24">
        <f t="shared" si="2"/>
        <v>0</v>
      </c>
      <c r="N16" s="8"/>
      <c r="O16" s="22">
        <f t="shared" si="3"/>
        <v>0</v>
      </c>
      <c r="P16" s="18"/>
      <c r="Q16" s="24">
        <f t="shared" si="4"/>
        <v>0</v>
      </c>
      <c r="R16" s="8"/>
      <c r="S16" s="22">
        <f t="shared" si="5"/>
        <v>0</v>
      </c>
      <c r="T16" s="18"/>
      <c r="U16" s="24">
        <f t="shared" si="6"/>
        <v>0</v>
      </c>
      <c r="V16" s="8"/>
      <c r="W16" s="22">
        <f t="shared" si="7"/>
        <v>0</v>
      </c>
      <c r="X16" s="18"/>
      <c r="Y16" s="24">
        <f t="shared" si="8"/>
        <v>0</v>
      </c>
      <c r="Z16" s="8"/>
      <c r="AA16" s="22">
        <f t="shared" si="9"/>
        <v>0</v>
      </c>
      <c r="AB16" s="20">
        <f t="shared" si="10"/>
        <v>0</v>
      </c>
      <c r="AC16" s="16"/>
    </row>
    <row r="17" spans="1:29" ht="15">
      <c r="A17" s="13">
        <v>8</v>
      </c>
      <c r="B17" s="9" t="str">
        <f>IF(VLOOKUP(A17,Регистрация!$C$4:$N$103,2,FALSE)=0," ",VLOOKUP(A17,Регистрация!$C$4:$N$103,2,FALSE))</f>
        <v> </v>
      </c>
      <c r="C17" s="9" t="str">
        <f>IF(VLOOKUP(A17,Регистрация!$C$4:$N$103,3,FALSE)=0," ",VLOOKUP(A17,Регистрация!$C$4:$N$103,3,FALSE))</f>
        <v>Никифоренко Илья</v>
      </c>
      <c r="D17" s="8">
        <f>IF(VLOOKUP(A17,Регистрация!$C$4:$N$103,7,FALSE)=0,"б/р",VLOOKUP(A17,Регистрация!$C$4:$N$103,7,FALSE))</f>
        <v>2008</v>
      </c>
      <c r="E17" s="9">
        <f>IF(VLOOKUP(A17,Регистрация!$C$4:$N$103,11,FALSE)=0," ",VLOOKUP(A17,Регистрация!$C$4:$N$103,11,FALSE))</f>
        <v>5</v>
      </c>
      <c r="F17" s="8" t="str">
        <f>IF(VLOOKUP(A17,Регистрация!$C$4:$N$103,8,FALSE)=0," ",VLOOKUP(A17,Регистрация!$C$4:$N$103,8,FALSE))</f>
        <v> </v>
      </c>
      <c r="G17" s="19"/>
      <c r="H17" s="18"/>
      <c r="I17" s="24">
        <f t="shared" si="0"/>
        <v>0</v>
      </c>
      <c r="J17" s="8"/>
      <c r="K17" s="22">
        <f t="shared" si="1"/>
        <v>0</v>
      </c>
      <c r="L17" s="18"/>
      <c r="M17" s="24">
        <f t="shared" si="2"/>
        <v>0</v>
      </c>
      <c r="N17" s="8"/>
      <c r="O17" s="22">
        <f t="shared" si="3"/>
        <v>0</v>
      </c>
      <c r="P17" s="18"/>
      <c r="Q17" s="24">
        <f t="shared" si="4"/>
        <v>0</v>
      </c>
      <c r="R17" s="8"/>
      <c r="S17" s="22">
        <f t="shared" si="5"/>
        <v>0</v>
      </c>
      <c r="T17" s="18"/>
      <c r="U17" s="24">
        <f t="shared" si="6"/>
        <v>0</v>
      </c>
      <c r="V17" s="8"/>
      <c r="W17" s="22">
        <f t="shared" si="7"/>
        <v>0</v>
      </c>
      <c r="X17" s="18"/>
      <c r="Y17" s="24">
        <f t="shared" si="8"/>
        <v>0</v>
      </c>
      <c r="Z17" s="8"/>
      <c r="AA17" s="22">
        <f t="shared" si="9"/>
        <v>0</v>
      </c>
      <c r="AB17" s="20">
        <f t="shared" si="10"/>
        <v>0</v>
      </c>
      <c r="AC17" s="16"/>
    </row>
    <row r="18" spans="1:29" ht="15">
      <c r="A18" s="13">
        <v>9</v>
      </c>
      <c r="B18" s="9" t="str">
        <f>IF(VLOOKUP(A18,Регистрация!$C$4:$N$103,2,FALSE)=0," ",VLOOKUP(A18,Регистрация!$C$4:$N$103,2,FALSE))</f>
        <v> </v>
      </c>
      <c r="C18" s="9" t="str">
        <f>IF(VLOOKUP(A18,Регистрация!$C$4:$N$103,3,FALSE)=0," ",VLOOKUP(A18,Регистрация!$C$4:$N$103,3,FALSE))</f>
        <v>Фадее Рома</v>
      </c>
      <c r="D18" s="8">
        <f>IF(VLOOKUP(A18,Регистрация!$C$4:$N$103,7,FALSE)=0,"б/р",VLOOKUP(A18,Регистрация!$C$4:$N$103,7,FALSE))</f>
        <v>2008</v>
      </c>
      <c r="E18" s="9">
        <f>IF(VLOOKUP(A18,Регистрация!$C$4:$N$103,11,FALSE)=0," ",VLOOKUP(A18,Регистрация!$C$4:$N$103,11,FALSE))</f>
        <v>5</v>
      </c>
      <c r="F18" s="8" t="str">
        <f>IF(VLOOKUP(A18,Регистрация!$C$4:$N$103,8,FALSE)=0," ",VLOOKUP(A18,Регистрация!$C$4:$N$103,8,FALSE))</f>
        <v> </v>
      </c>
      <c r="G18" s="19"/>
      <c r="H18" s="18"/>
      <c r="I18" s="24">
        <f t="shared" si="0"/>
        <v>0</v>
      </c>
      <c r="J18" s="8"/>
      <c r="K18" s="22">
        <f t="shared" si="1"/>
        <v>0</v>
      </c>
      <c r="L18" s="18"/>
      <c r="M18" s="24">
        <f t="shared" si="2"/>
        <v>0</v>
      </c>
      <c r="N18" s="8"/>
      <c r="O18" s="22">
        <f t="shared" si="3"/>
        <v>0</v>
      </c>
      <c r="P18" s="18"/>
      <c r="Q18" s="24">
        <f t="shared" si="4"/>
        <v>0</v>
      </c>
      <c r="R18" s="8"/>
      <c r="S18" s="22">
        <f t="shared" si="5"/>
        <v>0</v>
      </c>
      <c r="T18" s="18"/>
      <c r="U18" s="24">
        <f t="shared" si="6"/>
        <v>0</v>
      </c>
      <c r="V18" s="8"/>
      <c r="W18" s="22">
        <f t="shared" si="7"/>
        <v>0</v>
      </c>
      <c r="X18" s="18"/>
      <c r="Y18" s="24">
        <f t="shared" si="8"/>
        <v>0</v>
      </c>
      <c r="Z18" s="8"/>
      <c r="AA18" s="22">
        <f t="shared" si="9"/>
        <v>0</v>
      </c>
      <c r="AB18" s="20">
        <f t="shared" si="10"/>
        <v>0</v>
      </c>
      <c r="AC18" s="16"/>
    </row>
    <row r="19" spans="1:29" ht="15">
      <c r="A19" s="13">
        <v>10</v>
      </c>
      <c r="B19" s="9" t="str">
        <f>IF(VLOOKUP(A19,Регистрация!$C$4:$N$103,2,FALSE)=0," ",VLOOKUP(A19,Регистрация!$C$4:$N$103,2,FALSE))</f>
        <v> </v>
      </c>
      <c r="C19" s="9" t="str">
        <f>IF(VLOOKUP(A19,Регистрация!$C$4:$N$103,3,FALSE)=0," ",VLOOKUP(A19,Регистрация!$C$4:$N$103,3,FALSE))</f>
        <v>Сынков Андрей</v>
      </c>
      <c r="D19" s="8">
        <f>IF(VLOOKUP(A19,Регистрация!$C$4:$N$103,7,FALSE)=0,"б/р",VLOOKUP(A19,Регистрация!$C$4:$N$103,7,FALSE))</f>
        <v>2008</v>
      </c>
      <c r="E19" s="9">
        <f>IF(VLOOKUP(A19,Регистрация!$C$4:$N$103,11,FALSE)=0," ",VLOOKUP(A19,Регистрация!$C$4:$N$103,11,FALSE))</f>
        <v>5</v>
      </c>
      <c r="F19" s="8" t="str">
        <f>IF(VLOOKUP(A19,Регистрация!$C$4:$N$103,8,FALSE)=0," ",VLOOKUP(A19,Регистрация!$C$4:$N$103,8,FALSE))</f>
        <v> </v>
      </c>
      <c r="G19" s="19"/>
      <c r="H19" s="18"/>
      <c r="I19" s="24">
        <f t="shared" si="0"/>
        <v>0</v>
      </c>
      <c r="J19" s="8"/>
      <c r="K19" s="22">
        <f t="shared" si="1"/>
        <v>0</v>
      </c>
      <c r="L19" s="18"/>
      <c r="M19" s="24">
        <f t="shared" si="2"/>
        <v>0</v>
      </c>
      <c r="N19" s="8"/>
      <c r="O19" s="22">
        <f t="shared" si="3"/>
        <v>0</v>
      </c>
      <c r="P19" s="18"/>
      <c r="Q19" s="24">
        <f t="shared" si="4"/>
        <v>0</v>
      </c>
      <c r="R19" s="8"/>
      <c r="S19" s="22">
        <f t="shared" si="5"/>
        <v>0</v>
      </c>
      <c r="T19" s="18"/>
      <c r="U19" s="24">
        <f t="shared" si="6"/>
        <v>0</v>
      </c>
      <c r="V19" s="8"/>
      <c r="W19" s="22">
        <f t="shared" si="7"/>
        <v>0</v>
      </c>
      <c r="X19" s="18"/>
      <c r="Y19" s="24">
        <f t="shared" si="8"/>
        <v>0</v>
      </c>
      <c r="Z19" s="8"/>
      <c r="AA19" s="22">
        <f t="shared" si="9"/>
        <v>0</v>
      </c>
      <c r="AB19" s="20">
        <f t="shared" si="10"/>
        <v>0</v>
      </c>
      <c r="AC19" s="16"/>
    </row>
    <row r="20" spans="1:29" ht="15">
      <c r="A20" s="13">
        <v>11</v>
      </c>
      <c r="B20" s="9" t="str">
        <f>IF(VLOOKUP(A20,Регистрация!$C$4:$N$103,2,FALSE)=0," ",VLOOKUP(A20,Регистрация!$C$4:$N$103,2,FALSE))</f>
        <v> </v>
      </c>
      <c r="C20" s="9" t="str">
        <f>IF(VLOOKUP(A20,Регистрация!$C$4:$N$103,3,FALSE)=0," ",VLOOKUP(A20,Регистрация!$C$4:$N$103,3,FALSE))</f>
        <v>Ларин Владислав</v>
      </c>
      <c r="D20" s="8">
        <f>IF(VLOOKUP(A20,Регистрация!$C$4:$N$103,7,FALSE)=0,"б/р",VLOOKUP(A20,Регистрация!$C$4:$N$103,7,FALSE))</f>
        <v>2007</v>
      </c>
      <c r="E20" s="9">
        <f>IF(VLOOKUP(A20,Регистрация!$C$4:$N$103,11,FALSE)=0," ",VLOOKUP(A20,Регистрация!$C$4:$N$103,11,FALSE))</f>
        <v>6</v>
      </c>
      <c r="F20" s="8" t="str">
        <f>IF(VLOOKUP(A20,Регистрация!$C$4:$N$103,8,FALSE)=0," ",VLOOKUP(A20,Регистрация!$C$4:$N$103,8,FALSE))</f>
        <v> </v>
      </c>
      <c r="G20" s="19"/>
      <c r="H20" s="18"/>
      <c r="I20" s="24">
        <f t="shared" si="0"/>
        <v>0</v>
      </c>
      <c r="J20" s="8"/>
      <c r="K20" s="22">
        <f t="shared" si="1"/>
        <v>0</v>
      </c>
      <c r="L20" s="18"/>
      <c r="M20" s="24">
        <f t="shared" si="2"/>
        <v>0</v>
      </c>
      <c r="N20" s="8"/>
      <c r="O20" s="22">
        <f t="shared" si="3"/>
        <v>0</v>
      </c>
      <c r="P20" s="18"/>
      <c r="Q20" s="24">
        <f t="shared" si="4"/>
        <v>0</v>
      </c>
      <c r="R20" s="8"/>
      <c r="S20" s="22">
        <f t="shared" si="5"/>
        <v>0</v>
      </c>
      <c r="T20" s="18"/>
      <c r="U20" s="24">
        <f t="shared" si="6"/>
        <v>0</v>
      </c>
      <c r="V20" s="8"/>
      <c r="W20" s="22">
        <f t="shared" si="7"/>
        <v>0</v>
      </c>
      <c r="X20" s="18"/>
      <c r="Y20" s="24">
        <f t="shared" si="8"/>
        <v>0</v>
      </c>
      <c r="Z20" s="8"/>
      <c r="AA20" s="22">
        <f t="shared" si="9"/>
        <v>0</v>
      </c>
      <c r="AB20" s="20">
        <f t="shared" si="10"/>
        <v>0</v>
      </c>
      <c r="AC20" s="16"/>
    </row>
    <row r="21" spans="1:29" ht="15">
      <c r="A21" s="13">
        <v>12</v>
      </c>
      <c r="B21" s="9" t="str">
        <f>IF(VLOOKUP(A21,Регистрация!$C$4:$N$103,2,FALSE)=0," ",VLOOKUP(A21,Регистрация!$C$4:$N$103,2,FALSE))</f>
        <v> </v>
      </c>
      <c r="C21" s="9" t="str">
        <f>IF(VLOOKUP(A21,Регистрация!$C$4:$N$103,3,FALSE)=0," ",VLOOKUP(A21,Регистрация!$C$4:$N$103,3,FALSE))</f>
        <v>Дёгтев Андрей</v>
      </c>
      <c r="D21" s="8">
        <f>IF(VLOOKUP(A21,Регистрация!$C$4:$N$103,7,FALSE)=0,"б/р",VLOOKUP(A21,Регистрация!$C$4:$N$103,7,FALSE))</f>
        <v>2006</v>
      </c>
      <c r="E21" s="9">
        <f>IF(VLOOKUP(A21,Регистрация!$C$4:$N$103,11,FALSE)=0," ",VLOOKUP(A21,Регистрация!$C$4:$N$103,11,FALSE))</f>
        <v>7</v>
      </c>
      <c r="F21" s="8" t="str">
        <f>IF(VLOOKUP(A21,Регистрация!$C$4:$N$103,8,FALSE)=0," ",VLOOKUP(A21,Регистрация!$C$4:$N$103,8,FALSE))</f>
        <v> </v>
      </c>
      <c r="G21" s="19"/>
      <c r="H21" s="18"/>
      <c r="I21" s="24">
        <f t="shared" si="0"/>
        <v>0</v>
      </c>
      <c r="J21" s="8"/>
      <c r="K21" s="22">
        <f t="shared" si="1"/>
        <v>0</v>
      </c>
      <c r="L21" s="18"/>
      <c r="M21" s="24">
        <f t="shared" si="2"/>
        <v>0</v>
      </c>
      <c r="N21" s="8"/>
      <c r="O21" s="22">
        <f t="shared" si="3"/>
        <v>0</v>
      </c>
      <c r="P21" s="18"/>
      <c r="Q21" s="24">
        <f t="shared" si="4"/>
        <v>0</v>
      </c>
      <c r="R21" s="8"/>
      <c r="S21" s="22">
        <f t="shared" si="5"/>
        <v>0</v>
      </c>
      <c r="T21" s="18"/>
      <c r="U21" s="24">
        <f t="shared" si="6"/>
        <v>0</v>
      </c>
      <c r="V21" s="8"/>
      <c r="W21" s="22">
        <f t="shared" si="7"/>
        <v>0</v>
      </c>
      <c r="X21" s="18"/>
      <c r="Y21" s="24">
        <f t="shared" si="8"/>
        <v>0</v>
      </c>
      <c r="Z21" s="8"/>
      <c r="AA21" s="22">
        <f t="shared" si="9"/>
        <v>0</v>
      </c>
      <c r="AB21" s="20">
        <f t="shared" si="10"/>
        <v>0</v>
      </c>
      <c r="AC21" s="16"/>
    </row>
    <row r="22" spans="1:29" ht="15">
      <c r="A22" s="13">
        <v>13</v>
      </c>
      <c r="B22" s="9" t="str">
        <f>IF(VLOOKUP(A22,Регистрация!$C$4:$N$103,2,FALSE)=0," ",VLOOKUP(A22,Регистрация!$C$4:$N$103,2,FALSE))</f>
        <v> </v>
      </c>
      <c r="C22" s="9" t="str">
        <f>IF(VLOOKUP(A22,Регистрация!$C$4:$N$103,3,FALSE)=0," ",VLOOKUP(A22,Регистрация!$C$4:$N$103,3,FALSE))</f>
        <v>Аникаев Арсений</v>
      </c>
      <c r="D22" s="8">
        <f>IF(VLOOKUP(A22,Регистрация!$C$4:$N$103,7,FALSE)=0,"б/р",VLOOKUP(A22,Регистрация!$C$4:$N$103,7,FALSE))</f>
        <v>2008</v>
      </c>
      <c r="E22" s="9">
        <f>IF(VLOOKUP(A22,Регистрация!$C$4:$N$103,11,FALSE)=0," ",VLOOKUP(A22,Регистрация!$C$4:$N$103,11,FALSE))</f>
        <v>5</v>
      </c>
      <c r="F22" s="8" t="str">
        <f>IF(VLOOKUP(A22,Регистрация!$C$4:$N$103,8,FALSE)=0," ",VLOOKUP(A22,Регистрация!$C$4:$N$103,8,FALSE))</f>
        <v> </v>
      </c>
      <c r="G22" s="19"/>
      <c r="H22" s="18"/>
      <c r="I22" s="24">
        <f t="shared" si="0"/>
        <v>0</v>
      </c>
      <c r="J22" s="8"/>
      <c r="K22" s="22">
        <f t="shared" si="1"/>
        <v>0</v>
      </c>
      <c r="L22" s="18"/>
      <c r="M22" s="24">
        <f t="shared" si="2"/>
        <v>0</v>
      </c>
      <c r="N22" s="8"/>
      <c r="O22" s="22">
        <f t="shared" si="3"/>
        <v>0</v>
      </c>
      <c r="P22" s="18"/>
      <c r="Q22" s="24">
        <f t="shared" si="4"/>
        <v>0</v>
      </c>
      <c r="R22" s="8"/>
      <c r="S22" s="22">
        <f t="shared" si="5"/>
        <v>0</v>
      </c>
      <c r="T22" s="18"/>
      <c r="U22" s="24">
        <f t="shared" si="6"/>
        <v>0</v>
      </c>
      <c r="V22" s="8"/>
      <c r="W22" s="22">
        <f t="shared" si="7"/>
        <v>0</v>
      </c>
      <c r="X22" s="18"/>
      <c r="Y22" s="24">
        <f t="shared" si="8"/>
        <v>0</v>
      </c>
      <c r="Z22" s="8"/>
      <c r="AA22" s="22">
        <f t="shared" si="9"/>
        <v>0</v>
      </c>
      <c r="AB22" s="20">
        <f t="shared" si="10"/>
        <v>0</v>
      </c>
      <c r="AC22" s="16"/>
    </row>
    <row r="23" spans="1:29" ht="15">
      <c r="A23" s="13">
        <v>14</v>
      </c>
      <c r="B23" s="9" t="str">
        <f>IF(VLOOKUP(A23,Регистрация!$C$4:$N$103,2,FALSE)=0," ",VLOOKUP(A23,Регистрация!$C$4:$N$103,2,FALSE))</f>
        <v> </v>
      </c>
      <c r="C23" s="9" t="str">
        <f>IF(VLOOKUP(A23,Регистрация!$C$4:$N$103,3,FALSE)=0," ",VLOOKUP(A23,Регистрация!$C$4:$N$103,3,FALSE))</f>
        <v>Костерин Арсений</v>
      </c>
      <c r="D23" s="8">
        <f>IF(VLOOKUP(A23,Регистрация!$C$4:$N$103,7,FALSE)=0,"б/р",VLOOKUP(A23,Регистрация!$C$4:$N$103,7,FALSE))</f>
        <v>2008</v>
      </c>
      <c r="E23" s="9">
        <f>IF(VLOOKUP(A23,Регистрация!$C$4:$N$103,11,FALSE)=0," ",VLOOKUP(A23,Регистрация!$C$4:$N$103,11,FALSE))</f>
        <v>5</v>
      </c>
      <c r="F23" s="8" t="str">
        <f>IF(VLOOKUP(A23,Регистрация!$C$4:$N$103,8,FALSE)=0," ",VLOOKUP(A23,Регистрация!$C$4:$N$103,8,FALSE))</f>
        <v> </v>
      </c>
      <c r="G23" s="19"/>
      <c r="H23" s="18"/>
      <c r="I23" s="24">
        <f t="shared" si="0"/>
        <v>0</v>
      </c>
      <c r="J23" s="8"/>
      <c r="K23" s="22">
        <f t="shared" si="1"/>
        <v>0</v>
      </c>
      <c r="L23" s="18"/>
      <c r="M23" s="24">
        <f t="shared" si="2"/>
        <v>0</v>
      </c>
      <c r="N23" s="8"/>
      <c r="O23" s="22">
        <f t="shared" si="3"/>
        <v>0</v>
      </c>
      <c r="P23" s="18"/>
      <c r="Q23" s="24">
        <f t="shared" si="4"/>
        <v>0</v>
      </c>
      <c r="R23" s="8"/>
      <c r="S23" s="22">
        <f t="shared" si="5"/>
        <v>0</v>
      </c>
      <c r="T23" s="18"/>
      <c r="U23" s="24">
        <f t="shared" si="6"/>
        <v>0</v>
      </c>
      <c r="V23" s="8"/>
      <c r="W23" s="22">
        <f t="shared" si="7"/>
        <v>0</v>
      </c>
      <c r="X23" s="18"/>
      <c r="Y23" s="24">
        <f t="shared" si="8"/>
        <v>0</v>
      </c>
      <c r="Z23" s="8"/>
      <c r="AA23" s="22">
        <f t="shared" si="9"/>
        <v>0</v>
      </c>
      <c r="AB23" s="20">
        <f t="shared" si="10"/>
        <v>0</v>
      </c>
      <c r="AC23" s="16"/>
    </row>
    <row r="24" spans="1:29" ht="15">
      <c r="A24" s="13">
        <v>15</v>
      </c>
      <c r="B24" s="9" t="str">
        <f>IF(VLOOKUP(A24,Регистрация!$C$4:$N$103,2,FALSE)=0," ",VLOOKUP(A24,Регистрация!$C$4:$N$103,2,FALSE))</f>
        <v> </v>
      </c>
      <c r="C24" s="9" t="str">
        <f>IF(VLOOKUP(A24,Регистрация!$C$4:$N$103,3,FALSE)=0," ",VLOOKUP(A24,Регистрация!$C$4:$N$103,3,FALSE))</f>
        <v>Петунин Дмирий</v>
      </c>
      <c r="D24" s="8">
        <f>IF(VLOOKUP(A24,Регистрация!$C$4:$N$103,7,FALSE)=0,"б/р",VLOOKUP(A24,Регистрация!$C$4:$N$103,7,FALSE))</f>
        <v>2009</v>
      </c>
      <c r="E24" s="9">
        <f>IF(VLOOKUP(A24,Регистрация!$C$4:$N$103,11,FALSE)=0," ",VLOOKUP(A24,Регистрация!$C$4:$N$103,11,FALSE))</f>
        <v>5</v>
      </c>
      <c r="F24" s="8" t="str">
        <f>IF(VLOOKUP(A24,Регистрация!$C$4:$N$103,8,FALSE)=0," ",VLOOKUP(A24,Регистрация!$C$4:$N$103,8,FALSE))</f>
        <v> </v>
      </c>
      <c r="G24" s="19"/>
      <c r="H24" s="18"/>
      <c r="I24" s="24">
        <f t="shared" si="0"/>
        <v>0</v>
      </c>
      <c r="J24" s="8"/>
      <c r="K24" s="22">
        <f t="shared" si="1"/>
        <v>0</v>
      </c>
      <c r="L24" s="18"/>
      <c r="M24" s="24">
        <f t="shared" si="2"/>
        <v>0</v>
      </c>
      <c r="N24" s="8"/>
      <c r="O24" s="22">
        <f t="shared" si="3"/>
        <v>0</v>
      </c>
      <c r="P24" s="18"/>
      <c r="Q24" s="24">
        <f t="shared" si="4"/>
        <v>0</v>
      </c>
      <c r="R24" s="8"/>
      <c r="S24" s="22">
        <f t="shared" si="5"/>
        <v>0</v>
      </c>
      <c r="T24" s="18"/>
      <c r="U24" s="24">
        <f t="shared" si="6"/>
        <v>0</v>
      </c>
      <c r="V24" s="8"/>
      <c r="W24" s="22">
        <f t="shared" si="7"/>
        <v>0</v>
      </c>
      <c r="X24" s="18"/>
      <c r="Y24" s="24">
        <f t="shared" si="8"/>
        <v>0</v>
      </c>
      <c r="Z24" s="8"/>
      <c r="AA24" s="22">
        <f t="shared" si="9"/>
        <v>0</v>
      </c>
      <c r="AB24" s="20">
        <f t="shared" si="10"/>
        <v>0</v>
      </c>
      <c r="AC24" s="16"/>
    </row>
    <row r="25" spans="1:29" ht="15">
      <c r="A25" s="13">
        <v>16</v>
      </c>
      <c r="B25" s="9" t="str">
        <f>IF(VLOOKUP(A25,Регистрация!$C$4:$N$103,2,FALSE)=0," ",VLOOKUP(A25,Регистрация!$C$4:$N$103,2,FALSE))</f>
        <v> </v>
      </c>
      <c r="C25" s="9" t="str">
        <f>IF(VLOOKUP(A25,Регистрация!$C$4:$N$103,3,FALSE)=0," ",VLOOKUP(A25,Регистрация!$C$4:$N$103,3,FALSE))</f>
        <v>Иванова Софья</v>
      </c>
      <c r="D25" s="8">
        <f>IF(VLOOKUP(A25,Регистрация!$C$4:$N$103,7,FALSE)=0,"б/р",VLOOKUP(A25,Регистрация!$C$4:$N$103,7,FALSE))</f>
        <v>2007</v>
      </c>
      <c r="E25" s="9">
        <f>IF(VLOOKUP(A25,Регистрация!$C$4:$N$103,11,FALSE)=0," ",VLOOKUP(A25,Регистрация!$C$4:$N$103,11,FALSE))</f>
        <v>6</v>
      </c>
      <c r="F25" s="8" t="str">
        <f>IF(VLOOKUP(A25,Регистрация!$C$4:$N$103,8,FALSE)=0," ",VLOOKUP(A25,Регистрация!$C$4:$N$103,8,FALSE))</f>
        <v> </v>
      </c>
      <c r="G25" s="19"/>
      <c r="H25" s="18"/>
      <c r="I25" s="24">
        <f t="shared" si="0"/>
        <v>0</v>
      </c>
      <c r="J25" s="8"/>
      <c r="K25" s="22">
        <f t="shared" si="1"/>
        <v>0</v>
      </c>
      <c r="L25" s="18"/>
      <c r="M25" s="24">
        <f t="shared" si="2"/>
        <v>0</v>
      </c>
      <c r="N25" s="8"/>
      <c r="O25" s="22">
        <f t="shared" si="3"/>
        <v>0</v>
      </c>
      <c r="P25" s="18"/>
      <c r="Q25" s="24">
        <f t="shared" si="4"/>
        <v>0</v>
      </c>
      <c r="R25" s="8"/>
      <c r="S25" s="22">
        <f t="shared" si="5"/>
        <v>0</v>
      </c>
      <c r="T25" s="18"/>
      <c r="U25" s="24">
        <f t="shared" si="6"/>
        <v>0</v>
      </c>
      <c r="V25" s="8"/>
      <c r="W25" s="22">
        <f t="shared" si="7"/>
        <v>0</v>
      </c>
      <c r="X25" s="18"/>
      <c r="Y25" s="24">
        <f t="shared" si="8"/>
        <v>0</v>
      </c>
      <c r="Z25" s="8"/>
      <c r="AA25" s="22">
        <f t="shared" si="9"/>
        <v>0</v>
      </c>
      <c r="AB25" s="20">
        <f t="shared" si="10"/>
        <v>0</v>
      </c>
      <c r="AC25" s="16"/>
    </row>
    <row r="26" spans="1:29" ht="15">
      <c r="A26" s="13">
        <v>17</v>
      </c>
      <c r="B26" s="9" t="str">
        <f>IF(VLOOKUP(A26,Регистрация!$C$4:$N$103,2,FALSE)=0," ",VLOOKUP(A26,Регистрация!$C$4:$N$103,2,FALSE))</f>
        <v> </v>
      </c>
      <c r="C26" s="9" t="str">
        <f>IF(VLOOKUP(A26,Регистрация!$C$4:$N$103,3,FALSE)=0," ",VLOOKUP(A26,Регистрация!$C$4:$N$103,3,FALSE))</f>
        <v>Никитин Артём</v>
      </c>
      <c r="D26" s="8">
        <f>IF(VLOOKUP(A26,Регистрация!$C$4:$N$103,7,FALSE)=0,"б/р",VLOOKUP(A26,Регистрация!$C$4:$N$103,7,FALSE))</f>
        <v>2007</v>
      </c>
      <c r="E26" s="9">
        <f>IF(VLOOKUP(A26,Регистрация!$C$4:$N$103,11,FALSE)=0," ",VLOOKUP(A26,Регистрация!$C$4:$N$103,11,FALSE))</f>
        <v>6</v>
      </c>
      <c r="F26" s="8" t="str">
        <f>IF(VLOOKUP(A26,Регистрация!$C$4:$N$103,8,FALSE)=0," ",VLOOKUP(A26,Регистрация!$C$4:$N$103,8,FALSE))</f>
        <v> </v>
      </c>
      <c r="G26" s="19"/>
      <c r="H26" s="18"/>
      <c r="I26" s="24">
        <f t="shared" si="0"/>
        <v>0</v>
      </c>
      <c r="J26" s="8"/>
      <c r="K26" s="22">
        <f t="shared" si="1"/>
        <v>0</v>
      </c>
      <c r="L26" s="18"/>
      <c r="M26" s="24">
        <f t="shared" si="2"/>
        <v>0</v>
      </c>
      <c r="N26" s="8"/>
      <c r="O26" s="22">
        <f t="shared" si="3"/>
        <v>0</v>
      </c>
      <c r="P26" s="18"/>
      <c r="Q26" s="24">
        <f t="shared" si="4"/>
        <v>0</v>
      </c>
      <c r="R26" s="8"/>
      <c r="S26" s="22">
        <f t="shared" si="5"/>
        <v>0</v>
      </c>
      <c r="T26" s="18"/>
      <c r="U26" s="24">
        <f t="shared" si="6"/>
        <v>0</v>
      </c>
      <c r="V26" s="8"/>
      <c r="W26" s="22">
        <f t="shared" si="7"/>
        <v>0</v>
      </c>
      <c r="X26" s="18"/>
      <c r="Y26" s="24">
        <f t="shared" si="8"/>
        <v>0</v>
      </c>
      <c r="Z26" s="8"/>
      <c r="AA26" s="22">
        <f t="shared" si="9"/>
        <v>0</v>
      </c>
      <c r="AB26" s="20">
        <f t="shared" si="10"/>
        <v>0</v>
      </c>
      <c r="AC26" s="16"/>
    </row>
    <row r="27" spans="1:29" ht="15">
      <c r="A27" s="13">
        <v>18</v>
      </c>
      <c r="B27" s="9" t="str">
        <f>IF(VLOOKUP(A27,Регистрация!$C$4:$N$103,2,FALSE)=0," ",VLOOKUP(A27,Регистрация!$C$4:$N$103,2,FALSE))</f>
        <v> </v>
      </c>
      <c r="C27" s="9" t="str">
        <f>IF(VLOOKUP(A27,Регистрация!$C$4:$N$103,3,FALSE)=0," ",VLOOKUP(A27,Регистрация!$C$4:$N$103,3,FALSE))</f>
        <v>Афонин Михаил</v>
      </c>
      <c r="D27" s="8">
        <f>IF(VLOOKUP(A27,Регистрация!$C$4:$N$103,7,FALSE)=0,"б/р",VLOOKUP(A27,Регистрация!$C$4:$N$103,7,FALSE))</f>
        <v>2009</v>
      </c>
      <c r="E27" s="9">
        <f>IF(VLOOKUP(A27,Регистрация!$C$4:$N$103,11,FALSE)=0," ",VLOOKUP(A27,Регистрация!$C$4:$N$103,11,FALSE))</f>
        <v>4</v>
      </c>
      <c r="F27" s="8" t="str">
        <f>IF(VLOOKUP(A27,Регистрация!$C$4:$N$103,8,FALSE)=0," ",VLOOKUP(A27,Регистрация!$C$4:$N$103,8,FALSE))</f>
        <v> </v>
      </c>
      <c r="G27" s="19"/>
      <c r="H27" s="18"/>
      <c r="I27" s="24">
        <f t="shared" si="0"/>
        <v>0</v>
      </c>
      <c r="J27" s="8"/>
      <c r="K27" s="22">
        <f t="shared" si="1"/>
        <v>0</v>
      </c>
      <c r="L27" s="18"/>
      <c r="M27" s="24">
        <f t="shared" si="2"/>
        <v>0</v>
      </c>
      <c r="N27" s="8"/>
      <c r="O27" s="22">
        <f t="shared" si="3"/>
        <v>0</v>
      </c>
      <c r="P27" s="18"/>
      <c r="Q27" s="24">
        <f t="shared" si="4"/>
        <v>0</v>
      </c>
      <c r="R27" s="8"/>
      <c r="S27" s="22">
        <f t="shared" si="5"/>
        <v>0</v>
      </c>
      <c r="T27" s="18"/>
      <c r="U27" s="24">
        <f t="shared" si="6"/>
        <v>0</v>
      </c>
      <c r="V27" s="8"/>
      <c r="W27" s="22">
        <f t="shared" si="7"/>
        <v>0</v>
      </c>
      <c r="X27" s="18"/>
      <c r="Y27" s="24">
        <f t="shared" si="8"/>
        <v>0</v>
      </c>
      <c r="Z27" s="8"/>
      <c r="AA27" s="22">
        <f t="shared" si="9"/>
        <v>0</v>
      </c>
      <c r="AB27" s="20">
        <f t="shared" si="10"/>
        <v>0</v>
      </c>
      <c r="AC27" s="16"/>
    </row>
    <row r="28" spans="1:29" ht="15">
      <c r="A28" s="13">
        <v>19</v>
      </c>
      <c r="B28" s="9" t="str">
        <f>IF(VLOOKUP(A28,Регистрация!$C$4:$N$103,2,FALSE)=0," ",VLOOKUP(A28,Регистрация!$C$4:$N$103,2,FALSE))</f>
        <v> </v>
      </c>
      <c r="C28" s="9" t="str">
        <f>IF(VLOOKUP(A28,Регистрация!$C$4:$N$103,3,FALSE)=0," ",VLOOKUP(A28,Регистрация!$C$4:$N$103,3,FALSE))</f>
        <v>Шмелв Максим</v>
      </c>
      <c r="D28" s="8">
        <f>IF(VLOOKUP(A28,Регистрация!$C$4:$N$103,7,FALSE)=0,"б/р",VLOOKUP(A28,Регистрация!$C$4:$N$103,7,FALSE))</f>
        <v>2007</v>
      </c>
      <c r="E28" s="9">
        <f>IF(VLOOKUP(A28,Регистрация!$C$4:$N$103,11,FALSE)=0," ",VLOOKUP(A28,Регистрация!$C$4:$N$103,11,FALSE))</f>
        <v>5</v>
      </c>
      <c r="F28" s="8" t="str">
        <f>IF(VLOOKUP(A28,Регистрация!$C$4:$N$103,8,FALSE)=0," ",VLOOKUP(A28,Регистрация!$C$4:$N$103,8,FALSE))</f>
        <v> </v>
      </c>
      <c r="G28" s="19"/>
      <c r="H28" s="18"/>
      <c r="I28" s="24">
        <f t="shared" si="0"/>
        <v>0</v>
      </c>
      <c r="J28" s="8"/>
      <c r="K28" s="22">
        <f t="shared" si="1"/>
        <v>0</v>
      </c>
      <c r="L28" s="18"/>
      <c r="M28" s="24">
        <f t="shared" si="2"/>
        <v>0</v>
      </c>
      <c r="N28" s="8"/>
      <c r="O28" s="22">
        <f t="shared" si="3"/>
        <v>0</v>
      </c>
      <c r="P28" s="18"/>
      <c r="Q28" s="24">
        <f t="shared" si="4"/>
        <v>0</v>
      </c>
      <c r="R28" s="8"/>
      <c r="S28" s="22">
        <f t="shared" si="5"/>
        <v>0</v>
      </c>
      <c r="T28" s="18"/>
      <c r="U28" s="24">
        <f t="shared" si="6"/>
        <v>0</v>
      </c>
      <c r="V28" s="8"/>
      <c r="W28" s="22">
        <f t="shared" si="7"/>
        <v>0</v>
      </c>
      <c r="X28" s="18"/>
      <c r="Y28" s="24">
        <f t="shared" si="8"/>
        <v>0</v>
      </c>
      <c r="Z28" s="8"/>
      <c r="AA28" s="22">
        <f t="shared" si="9"/>
        <v>0</v>
      </c>
      <c r="AB28" s="20">
        <f t="shared" si="10"/>
        <v>0</v>
      </c>
      <c r="AC28" s="16"/>
    </row>
    <row r="29" spans="1:29" ht="15">
      <c r="A29" s="13">
        <v>20</v>
      </c>
      <c r="B29" s="9" t="str">
        <f>IF(VLOOKUP(A29,Регистрация!$C$4:$N$103,2,FALSE)=0," ",VLOOKUP(A29,Регистрация!$C$4:$N$103,2,FALSE))</f>
        <v> </v>
      </c>
      <c r="C29" s="9" t="str">
        <f>IF(VLOOKUP(A29,Регистрация!$C$4:$N$103,3,FALSE)=0," ",VLOOKUP(A29,Регистрация!$C$4:$N$103,3,FALSE))</f>
        <v>Озимков Алексей</v>
      </c>
      <c r="D29" s="8">
        <f>IF(VLOOKUP(A29,Регистрация!$C$4:$N$103,7,FALSE)=0,"б/р",VLOOKUP(A29,Регистрация!$C$4:$N$103,7,FALSE))</f>
        <v>2008</v>
      </c>
      <c r="E29" s="9">
        <f>IF(VLOOKUP(A29,Регистрация!$C$4:$N$103,11,FALSE)=0," ",VLOOKUP(A29,Регистрация!$C$4:$N$103,11,FALSE))</f>
        <v>4</v>
      </c>
      <c r="F29" s="8" t="str">
        <f>IF(VLOOKUP(A29,Регистрация!$C$4:$N$103,8,FALSE)=0," ",VLOOKUP(A29,Регистрация!$C$4:$N$103,8,FALSE))</f>
        <v> </v>
      </c>
      <c r="G29" s="19"/>
      <c r="H29" s="18"/>
      <c r="I29" s="24">
        <f t="shared" si="0"/>
        <v>0</v>
      </c>
      <c r="J29" s="8"/>
      <c r="K29" s="22">
        <f t="shared" si="1"/>
        <v>0</v>
      </c>
      <c r="L29" s="18"/>
      <c r="M29" s="24">
        <f t="shared" si="2"/>
        <v>0</v>
      </c>
      <c r="N29" s="8"/>
      <c r="O29" s="22">
        <f t="shared" si="3"/>
        <v>0</v>
      </c>
      <c r="P29" s="18"/>
      <c r="Q29" s="24">
        <f t="shared" si="4"/>
        <v>0</v>
      </c>
      <c r="R29" s="8"/>
      <c r="S29" s="22">
        <f t="shared" si="5"/>
        <v>0</v>
      </c>
      <c r="T29" s="18"/>
      <c r="U29" s="24">
        <f t="shared" si="6"/>
        <v>0</v>
      </c>
      <c r="V29" s="8"/>
      <c r="W29" s="22">
        <f t="shared" si="7"/>
        <v>0</v>
      </c>
      <c r="X29" s="18"/>
      <c r="Y29" s="24">
        <f t="shared" si="8"/>
        <v>0</v>
      </c>
      <c r="Z29" s="8"/>
      <c r="AA29" s="22">
        <f t="shared" si="9"/>
        <v>0</v>
      </c>
      <c r="AB29" s="20">
        <f t="shared" si="10"/>
        <v>0</v>
      </c>
      <c r="AC29" s="16"/>
    </row>
    <row r="30" spans="1:29" ht="15">
      <c r="A30" s="13">
        <v>21</v>
      </c>
      <c r="B30" s="9" t="str">
        <f>IF(VLOOKUP(A30,Регистрация!$C$4:$N$103,2,FALSE)=0," ",VLOOKUP(A30,Регистрация!$C$4:$N$103,2,FALSE))</f>
        <v> </v>
      </c>
      <c r="C30" s="9" t="str">
        <f>IF(VLOOKUP(A30,Регистрация!$C$4:$N$103,3,FALSE)=0," ",VLOOKUP(A30,Регистрация!$C$4:$N$103,3,FALSE))</f>
        <v>Рослов Николай</v>
      </c>
      <c r="D30" s="8">
        <f>IF(VLOOKUP(A30,Регистрация!$C$4:$N$103,7,FALSE)=0,"б/р",VLOOKUP(A30,Регистрация!$C$4:$N$103,7,FALSE))</f>
        <v>2006</v>
      </c>
      <c r="E30" s="9">
        <f>IF(VLOOKUP(A30,Регистрация!$C$4:$N$103,11,FALSE)=0," ",VLOOKUP(A30,Регистрация!$C$4:$N$103,11,FALSE))</f>
        <v>6</v>
      </c>
      <c r="F30" s="8" t="str">
        <f>IF(VLOOKUP(A30,Регистрация!$C$4:$N$103,8,FALSE)=0," ",VLOOKUP(A30,Регистрация!$C$4:$N$103,8,FALSE))</f>
        <v> </v>
      </c>
      <c r="G30" s="19"/>
      <c r="H30" s="18"/>
      <c r="I30" s="24">
        <f t="shared" si="0"/>
        <v>0</v>
      </c>
      <c r="J30" s="8"/>
      <c r="K30" s="22">
        <f t="shared" si="1"/>
        <v>0</v>
      </c>
      <c r="L30" s="18"/>
      <c r="M30" s="24">
        <f t="shared" si="2"/>
        <v>0</v>
      </c>
      <c r="N30" s="8"/>
      <c r="O30" s="22">
        <f t="shared" si="3"/>
        <v>0</v>
      </c>
      <c r="P30" s="18"/>
      <c r="Q30" s="24">
        <f t="shared" si="4"/>
        <v>0</v>
      </c>
      <c r="R30" s="8"/>
      <c r="S30" s="22">
        <f t="shared" si="5"/>
        <v>0</v>
      </c>
      <c r="T30" s="18"/>
      <c r="U30" s="24">
        <f t="shared" si="6"/>
        <v>0</v>
      </c>
      <c r="V30" s="8"/>
      <c r="W30" s="22">
        <f t="shared" si="7"/>
        <v>0</v>
      </c>
      <c r="X30" s="18"/>
      <c r="Y30" s="24">
        <f t="shared" si="8"/>
        <v>0</v>
      </c>
      <c r="Z30" s="8"/>
      <c r="AA30" s="22">
        <f t="shared" si="9"/>
        <v>0</v>
      </c>
      <c r="AB30" s="20">
        <f t="shared" si="10"/>
        <v>0</v>
      </c>
      <c r="AC30" s="16"/>
    </row>
    <row r="31" spans="1:29" ht="15">
      <c r="A31" s="13">
        <v>22</v>
      </c>
      <c r="B31" s="9" t="e">
        <f>IF(VLOOKUP(A31,Регистрация!$C$4:$N$103,2,FALSE)=0," ",VLOOKUP(A31,Регистрация!$C$4:$N$103,2,FALSE))</f>
        <v>#N/A</v>
      </c>
      <c r="C31" s="9" t="e">
        <f>IF(VLOOKUP(A31,Регистрация!$C$4:$N$103,3,FALSE)=0," ",VLOOKUP(A31,Регистрация!$C$4:$N$103,3,FALSE))</f>
        <v>#N/A</v>
      </c>
      <c r="D31" s="8" t="e">
        <f>IF(VLOOKUP(A31,Регистрация!$C$4:$N$103,7,FALSE)=0,"б/р",VLOOKUP(A31,Регистрация!$C$4:$N$103,7,FALSE))</f>
        <v>#N/A</v>
      </c>
      <c r="E31" s="9" t="e">
        <f>IF(VLOOKUP(A31,Регистрация!$C$4:$N$103,11,FALSE)=0," ",VLOOKUP(A31,Регистрация!$C$4:$N$103,11,FALSE))</f>
        <v>#N/A</v>
      </c>
      <c r="F31" s="8" t="e">
        <f>IF(VLOOKUP(A31,Регистрация!$C$4:$N$103,8,FALSE)=0," ",VLOOKUP(A31,Регистрация!$C$4:$N$103,8,FALSE))</f>
        <v>#N/A</v>
      </c>
      <c r="G31" s="19"/>
      <c r="H31" s="18"/>
      <c r="I31" s="24">
        <f t="shared" si="0"/>
        <v>0</v>
      </c>
      <c r="J31" s="8"/>
      <c r="K31" s="22">
        <f t="shared" si="1"/>
        <v>0</v>
      </c>
      <c r="L31" s="18"/>
      <c r="M31" s="24">
        <f t="shared" si="2"/>
        <v>0</v>
      </c>
      <c r="N31" s="8"/>
      <c r="O31" s="22">
        <f t="shared" si="3"/>
        <v>0</v>
      </c>
      <c r="P31" s="18"/>
      <c r="Q31" s="24">
        <f t="shared" si="4"/>
        <v>0</v>
      </c>
      <c r="R31" s="8"/>
      <c r="S31" s="22">
        <f t="shared" si="5"/>
        <v>0</v>
      </c>
      <c r="T31" s="18"/>
      <c r="U31" s="24">
        <f t="shared" si="6"/>
        <v>0</v>
      </c>
      <c r="V31" s="8"/>
      <c r="W31" s="22">
        <f t="shared" si="7"/>
        <v>0</v>
      </c>
      <c r="X31" s="18"/>
      <c r="Y31" s="24">
        <f t="shared" si="8"/>
        <v>0</v>
      </c>
      <c r="Z31" s="8"/>
      <c r="AA31" s="22">
        <f t="shared" si="9"/>
        <v>0</v>
      </c>
      <c r="AB31" s="20">
        <f t="shared" si="10"/>
        <v>0</v>
      </c>
      <c r="AC31" s="16"/>
    </row>
    <row r="32" spans="1:29" ht="15">
      <c r="A32" s="13">
        <v>23</v>
      </c>
      <c r="B32" s="9" t="e">
        <f>IF(VLOOKUP(A32,Регистрация!$C$4:$N$103,2,FALSE)=0," ",VLOOKUP(A32,Регистрация!$C$4:$N$103,2,FALSE))</f>
        <v>#N/A</v>
      </c>
      <c r="C32" s="9" t="e">
        <f>IF(VLOOKUP(A32,Регистрация!$C$4:$N$103,3,FALSE)=0," ",VLOOKUP(A32,Регистрация!$C$4:$N$103,3,FALSE))</f>
        <v>#N/A</v>
      </c>
      <c r="D32" s="8" t="e">
        <f>IF(VLOOKUP(A32,Регистрация!$C$4:$N$103,7,FALSE)=0,"б/р",VLOOKUP(A32,Регистрация!$C$4:$N$103,7,FALSE))</f>
        <v>#N/A</v>
      </c>
      <c r="E32" s="9" t="e">
        <f>IF(VLOOKUP(A32,Регистрация!$C$4:$N$103,11,FALSE)=0," ",VLOOKUP(A32,Регистрация!$C$4:$N$103,11,FALSE))</f>
        <v>#N/A</v>
      </c>
      <c r="F32" s="8" t="e">
        <f>IF(VLOOKUP(A32,Регистрация!$C$4:$N$103,8,FALSE)=0," ",VLOOKUP(A32,Регистрация!$C$4:$N$103,8,FALSE))</f>
        <v>#N/A</v>
      </c>
      <c r="G32" s="19"/>
      <c r="H32" s="18"/>
      <c r="I32" s="24">
        <f t="shared" si="0"/>
        <v>0</v>
      </c>
      <c r="J32" s="8"/>
      <c r="K32" s="22">
        <f t="shared" si="1"/>
        <v>0</v>
      </c>
      <c r="L32" s="18"/>
      <c r="M32" s="24">
        <f t="shared" si="2"/>
        <v>0</v>
      </c>
      <c r="N32" s="8"/>
      <c r="O32" s="22">
        <f t="shared" si="3"/>
        <v>0</v>
      </c>
      <c r="P32" s="18"/>
      <c r="Q32" s="24">
        <f t="shared" si="4"/>
        <v>0</v>
      </c>
      <c r="R32" s="8"/>
      <c r="S32" s="22">
        <f t="shared" si="5"/>
        <v>0</v>
      </c>
      <c r="T32" s="18"/>
      <c r="U32" s="24">
        <f t="shared" si="6"/>
        <v>0</v>
      </c>
      <c r="V32" s="8"/>
      <c r="W32" s="22">
        <f t="shared" si="7"/>
        <v>0</v>
      </c>
      <c r="X32" s="18"/>
      <c r="Y32" s="24">
        <f t="shared" si="8"/>
        <v>0</v>
      </c>
      <c r="Z32" s="8"/>
      <c r="AA32" s="22">
        <f t="shared" si="9"/>
        <v>0</v>
      </c>
      <c r="AB32" s="20">
        <f t="shared" si="10"/>
        <v>0</v>
      </c>
      <c r="AC32" s="16"/>
    </row>
    <row r="33" spans="1:29" ht="15">
      <c r="A33" s="13">
        <v>24</v>
      </c>
      <c r="B33" s="9" t="e">
        <f>IF(VLOOKUP(A33,Регистрация!$C$4:$N$103,2,FALSE)=0," ",VLOOKUP(A33,Регистрация!$C$4:$N$103,2,FALSE))</f>
        <v>#N/A</v>
      </c>
      <c r="C33" s="9" t="e">
        <f>IF(VLOOKUP(A33,Регистрация!$C$4:$N$103,3,FALSE)=0," ",VLOOKUP(A33,Регистрация!$C$4:$N$103,3,FALSE))</f>
        <v>#N/A</v>
      </c>
      <c r="D33" s="8" t="e">
        <f>IF(VLOOKUP(A33,Регистрация!$C$4:$N$103,7,FALSE)=0,"б/р",VLOOKUP(A33,Регистрация!$C$4:$N$103,7,FALSE))</f>
        <v>#N/A</v>
      </c>
      <c r="E33" s="9" t="e">
        <f>IF(VLOOKUP(A33,Регистрация!$C$4:$N$103,11,FALSE)=0," ",VLOOKUP(A33,Регистрация!$C$4:$N$103,11,FALSE))</f>
        <v>#N/A</v>
      </c>
      <c r="F33" s="8" t="e">
        <f>IF(VLOOKUP(A33,Регистрация!$C$4:$N$103,8,FALSE)=0," ",VLOOKUP(A33,Регистрация!$C$4:$N$103,8,FALSE))</f>
        <v>#N/A</v>
      </c>
      <c r="G33" s="19"/>
      <c r="H33" s="18"/>
      <c r="I33" s="24">
        <f t="shared" si="0"/>
        <v>0</v>
      </c>
      <c r="J33" s="8"/>
      <c r="K33" s="22">
        <f t="shared" si="1"/>
        <v>0</v>
      </c>
      <c r="L33" s="18"/>
      <c r="M33" s="24">
        <f t="shared" si="2"/>
        <v>0</v>
      </c>
      <c r="N33" s="8"/>
      <c r="O33" s="22">
        <f t="shared" si="3"/>
        <v>0</v>
      </c>
      <c r="P33" s="18"/>
      <c r="Q33" s="24">
        <f t="shared" si="4"/>
        <v>0</v>
      </c>
      <c r="R33" s="8"/>
      <c r="S33" s="22">
        <f t="shared" si="5"/>
        <v>0</v>
      </c>
      <c r="T33" s="18"/>
      <c r="U33" s="24">
        <f t="shared" si="6"/>
        <v>0</v>
      </c>
      <c r="V33" s="8"/>
      <c r="W33" s="22">
        <f t="shared" si="7"/>
        <v>0</v>
      </c>
      <c r="X33" s="18"/>
      <c r="Y33" s="24">
        <f t="shared" si="8"/>
        <v>0</v>
      </c>
      <c r="Z33" s="8"/>
      <c r="AA33" s="22">
        <f t="shared" si="9"/>
        <v>0</v>
      </c>
      <c r="AB33" s="20">
        <f t="shared" si="10"/>
        <v>0</v>
      </c>
      <c r="AC33" s="16"/>
    </row>
    <row r="34" spans="1:29" ht="15">
      <c r="A34" s="13">
        <v>25</v>
      </c>
      <c r="B34" s="9" t="e">
        <f>IF(VLOOKUP(A34,Регистрация!$C$4:$N$103,2,FALSE)=0," ",VLOOKUP(A34,Регистрация!$C$4:$N$103,2,FALSE))</f>
        <v>#N/A</v>
      </c>
      <c r="C34" s="9" t="e">
        <f>IF(VLOOKUP(A34,Регистрация!$C$4:$N$103,3,FALSE)=0," ",VLOOKUP(A34,Регистрация!$C$4:$N$103,3,FALSE))</f>
        <v>#N/A</v>
      </c>
      <c r="D34" s="8" t="e">
        <f>IF(VLOOKUP(A34,Регистрация!$C$4:$N$103,7,FALSE)=0,"б/р",VLOOKUP(A34,Регистрация!$C$4:$N$103,7,FALSE))</f>
        <v>#N/A</v>
      </c>
      <c r="E34" s="9" t="e">
        <f>IF(VLOOKUP(A34,Регистрация!$C$4:$N$103,11,FALSE)=0," ",VLOOKUP(A34,Регистрация!$C$4:$N$103,11,FALSE))</f>
        <v>#N/A</v>
      </c>
      <c r="F34" s="8" t="e">
        <f>IF(VLOOKUP(A34,Регистрация!$C$4:$N$103,8,FALSE)=0," ",VLOOKUP(A34,Регистрация!$C$4:$N$103,8,FALSE))</f>
        <v>#N/A</v>
      </c>
      <c r="G34" s="19"/>
      <c r="H34" s="18"/>
      <c r="I34" s="24">
        <f t="shared" si="0"/>
        <v>0</v>
      </c>
      <c r="J34" s="8"/>
      <c r="K34" s="22">
        <f t="shared" si="1"/>
        <v>0</v>
      </c>
      <c r="L34" s="18"/>
      <c r="M34" s="24">
        <f t="shared" si="2"/>
        <v>0</v>
      </c>
      <c r="N34" s="8"/>
      <c r="O34" s="22">
        <f t="shared" si="3"/>
        <v>0</v>
      </c>
      <c r="P34" s="18"/>
      <c r="Q34" s="24">
        <f t="shared" si="4"/>
        <v>0</v>
      </c>
      <c r="R34" s="8"/>
      <c r="S34" s="22">
        <f t="shared" si="5"/>
        <v>0</v>
      </c>
      <c r="T34" s="18"/>
      <c r="U34" s="24">
        <f t="shared" si="6"/>
        <v>0</v>
      </c>
      <c r="V34" s="8"/>
      <c r="W34" s="22">
        <f t="shared" si="7"/>
        <v>0</v>
      </c>
      <c r="X34" s="18"/>
      <c r="Y34" s="24">
        <f t="shared" si="8"/>
        <v>0</v>
      </c>
      <c r="Z34" s="8"/>
      <c r="AA34" s="22">
        <f t="shared" si="9"/>
        <v>0</v>
      </c>
      <c r="AB34" s="20">
        <f t="shared" si="10"/>
        <v>0</v>
      </c>
      <c r="AC34" s="16"/>
    </row>
    <row r="35" spans="1:29" ht="15">
      <c r="A35" s="13">
        <v>26</v>
      </c>
      <c r="B35" s="9" t="e">
        <f>IF(VLOOKUP(A35,Регистрация!$C$4:$N$103,2,FALSE)=0," ",VLOOKUP(A35,Регистрация!$C$4:$N$103,2,FALSE))</f>
        <v>#N/A</v>
      </c>
      <c r="C35" s="9" t="e">
        <f>IF(VLOOKUP(A35,Регистрация!$C$4:$N$103,3,FALSE)=0," ",VLOOKUP(A35,Регистрация!$C$4:$N$103,3,FALSE))</f>
        <v>#N/A</v>
      </c>
      <c r="D35" s="8" t="e">
        <f>IF(VLOOKUP(A35,Регистрация!$C$4:$N$103,7,FALSE)=0,"б/р",VLOOKUP(A35,Регистрация!$C$4:$N$103,7,FALSE))</f>
        <v>#N/A</v>
      </c>
      <c r="E35" s="9" t="e">
        <f>IF(VLOOKUP(A35,Регистрация!$C$4:$N$103,11,FALSE)=0," ",VLOOKUP(A35,Регистрация!$C$4:$N$103,11,FALSE))</f>
        <v>#N/A</v>
      </c>
      <c r="F35" s="8" t="e">
        <f>IF(VLOOKUP(A35,Регистрация!$C$4:$N$103,8,FALSE)=0," ",VLOOKUP(A35,Регистрация!$C$4:$N$103,8,FALSE))</f>
        <v>#N/A</v>
      </c>
      <c r="G35" s="19"/>
      <c r="H35" s="18"/>
      <c r="I35" s="24">
        <f t="shared" si="0"/>
        <v>0</v>
      </c>
      <c r="J35" s="8"/>
      <c r="K35" s="22">
        <f t="shared" si="1"/>
        <v>0</v>
      </c>
      <c r="L35" s="18"/>
      <c r="M35" s="24">
        <f t="shared" si="2"/>
        <v>0</v>
      </c>
      <c r="N35" s="8"/>
      <c r="O35" s="22">
        <f t="shared" si="3"/>
        <v>0</v>
      </c>
      <c r="P35" s="18"/>
      <c r="Q35" s="24">
        <f t="shared" si="4"/>
        <v>0</v>
      </c>
      <c r="R35" s="8"/>
      <c r="S35" s="22">
        <f t="shared" si="5"/>
        <v>0</v>
      </c>
      <c r="T35" s="18"/>
      <c r="U35" s="24">
        <f t="shared" si="6"/>
        <v>0</v>
      </c>
      <c r="V35" s="8"/>
      <c r="W35" s="22">
        <f t="shared" si="7"/>
        <v>0</v>
      </c>
      <c r="X35" s="18"/>
      <c r="Y35" s="24">
        <f t="shared" si="8"/>
        <v>0</v>
      </c>
      <c r="Z35" s="8"/>
      <c r="AA35" s="22">
        <f t="shared" si="9"/>
        <v>0</v>
      </c>
      <c r="AB35" s="20">
        <f t="shared" si="10"/>
        <v>0</v>
      </c>
      <c r="AC35" s="16"/>
    </row>
    <row r="36" spans="1:29" ht="15">
      <c r="A36" s="13">
        <v>27</v>
      </c>
      <c r="B36" s="9" t="e">
        <f>IF(VLOOKUP(A36,Регистрация!$C$4:$N$103,2,FALSE)=0," ",VLOOKUP(A36,Регистрация!$C$4:$N$103,2,FALSE))</f>
        <v>#N/A</v>
      </c>
      <c r="C36" s="9" t="e">
        <f>IF(VLOOKUP(A36,Регистрация!$C$4:$N$103,3,FALSE)=0," ",VLOOKUP(A36,Регистрация!$C$4:$N$103,3,FALSE))</f>
        <v>#N/A</v>
      </c>
      <c r="D36" s="8" t="e">
        <f>IF(VLOOKUP(A36,Регистрация!$C$4:$N$103,7,FALSE)=0,"б/р",VLOOKUP(A36,Регистрация!$C$4:$N$103,7,FALSE))</f>
        <v>#N/A</v>
      </c>
      <c r="E36" s="9" t="e">
        <f>IF(VLOOKUP(A36,Регистрация!$C$4:$N$103,11,FALSE)=0," ",VLOOKUP(A36,Регистрация!$C$4:$N$103,11,FALSE))</f>
        <v>#N/A</v>
      </c>
      <c r="F36" s="8" t="e">
        <f>IF(VLOOKUP(A36,Регистрация!$C$4:$N$103,8,FALSE)=0," ",VLOOKUP(A36,Регистрация!$C$4:$N$103,8,FALSE))</f>
        <v>#N/A</v>
      </c>
      <c r="G36" s="19"/>
      <c r="H36" s="18"/>
      <c r="I36" s="24">
        <f t="shared" si="0"/>
        <v>0</v>
      </c>
      <c r="J36" s="8"/>
      <c r="K36" s="22">
        <f t="shared" si="1"/>
        <v>0</v>
      </c>
      <c r="L36" s="18"/>
      <c r="M36" s="24">
        <f t="shared" si="2"/>
        <v>0</v>
      </c>
      <c r="N36" s="8"/>
      <c r="O36" s="22">
        <f t="shared" si="3"/>
        <v>0</v>
      </c>
      <c r="P36" s="18"/>
      <c r="Q36" s="24">
        <f t="shared" si="4"/>
        <v>0</v>
      </c>
      <c r="R36" s="8"/>
      <c r="S36" s="22">
        <f t="shared" si="5"/>
        <v>0</v>
      </c>
      <c r="T36" s="18"/>
      <c r="U36" s="24">
        <f t="shared" si="6"/>
        <v>0</v>
      </c>
      <c r="V36" s="8"/>
      <c r="W36" s="22">
        <f t="shared" si="7"/>
        <v>0</v>
      </c>
      <c r="X36" s="18"/>
      <c r="Y36" s="24">
        <f t="shared" si="8"/>
        <v>0</v>
      </c>
      <c r="Z36" s="8"/>
      <c r="AA36" s="22">
        <f t="shared" si="9"/>
        <v>0</v>
      </c>
      <c r="AB36" s="20">
        <f t="shared" si="10"/>
        <v>0</v>
      </c>
      <c r="AC36" s="16"/>
    </row>
    <row r="37" spans="1:29" ht="15">
      <c r="A37" s="13">
        <v>28</v>
      </c>
      <c r="B37" s="9" t="e">
        <f>IF(VLOOKUP(A37,Регистрация!$C$4:$N$103,2,FALSE)=0," ",VLOOKUP(A37,Регистрация!$C$4:$N$103,2,FALSE))</f>
        <v>#N/A</v>
      </c>
      <c r="C37" s="9" t="e">
        <f>IF(VLOOKUP(A37,Регистрация!$C$4:$N$103,3,FALSE)=0," ",VLOOKUP(A37,Регистрация!$C$4:$N$103,3,FALSE))</f>
        <v>#N/A</v>
      </c>
      <c r="D37" s="8" t="e">
        <f>IF(VLOOKUP(A37,Регистрация!$C$4:$N$103,7,FALSE)=0,"б/р",VLOOKUP(A37,Регистрация!$C$4:$N$103,7,FALSE))</f>
        <v>#N/A</v>
      </c>
      <c r="E37" s="9" t="e">
        <f>IF(VLOOKUP(A37,Регистрация!$C$4:$N$103,11,FALSE)=0," ",VLOOKUP(A37,Регистрация!$C$4:$N$103,11,FALSE))</f>
        <v>#N/A</v>
      </c>
      <c r="F37" s="8" t="e">
        <f>IF(VLOOKUP(A37,Регистрация!$C$4:$N$103,8,FALSE)=0," ",VLOOKUP(A37,Регистрация!$C$4:$N$103,8,FALSE))</f>
        <v>#N/A</v>
      </c>
      <c r="G37" s="19"/>
      <c r="H37" s="18"/>
      <c r="I37" s="24">
        <f t="shared" si="0"/>
        <v>0</v>
      </c>
      <c r="J37" s="8"/>
      <c r="K37" s="22">
        <f t="shared" si="1"/>
        <v>0</v>
      </c>
      <c r="L37" s="18"/>
      <c r="M37" s="24">
        <f t="shared" si="2"/>
        <v>0</v>
      </c>
      <c r="N37" s="8"/>
      <c r="O37" s="22">
        <f t="shared" si="3"/>
        <v>0</v>
      </c>
      <c r="P37" s="18"/>
      <c r="Q37" s="24">
        <f t="shared" si="4"/>
        <v>0</v>
      </c>
      <c r="R37" s="8"/>
      <c r="S37" s="22">
        <f t="shared" si="5"/>
        <v>0</v>
      </c>
      <c r="T37" s="18"/>
      <c r="U37" s="24">
        <f t="shared" si="6"/>
        <v>0</v>
      </c>
      <c r="V37" s="8"/>
      <c r="W37" s="22">
        <f t="shared" si="7"/>
        <v>0</v>
      </c>
      <c r="X37" s="18"/>
      <c r="Y37" s="24">
        <f t="shared" si="8"/>
        <v>0</v>
      </c>
      <c r="Z37" s="8"/>
      <c r="AA37" s="22">
        <f t="shared" si="9"/>
        <v>0</v>
      </c>
      <c r="AB37" s="20">
        <f t="shared" si="10"/>
        <v>0</v>
      </c>
      <c r="AC37" s="16"/>
    </row>
    <row r="38" spans="1:29" ht="15">
      <c r="A38" s="13">
        <v>29</v>
      </c>
      <c r="B38" s="9" t="e">
        <f>IF(VLOOKUP(A38,Регистрация!$C$4:$N$103,2,FALSE)=0," ",VLOOKUP(A38,Регистрация!$C$4:$N$103,2,FALSE))</f>
        <v>#N/A</v>
      </c>
      <c r="C38" s="9" t="e">
        <f>IF(VLOOKUP(A38,Регистрация!$C$4:$N$103,3,FALSE)=0," ",VLOOKUP(A38,Регистрация!$C$4:$N$103,3,FALSE))</f>
        <v>#N/A</v>
      </c>
      <c r="D38" s="8" t="e">
        <f>IF(VLOOKUP(A38,Регистрация!$C$4:$N$103,7,FALSE)=0,"б/р",VLOOKUP(A38,Регистрация!$C$4:$N$103,7,FALSE))</f>
        <v>#N/A</v>
      </c>
      <c r="E38" s="9" t="e">
        <f>IF(VLOOKUP(A38,Регистрация!$C$4:$N$103,11,FALSE)=0," ",VLOOKUP(A38,Регистрация!$C$4:$N$103,11,FALSE))</f>
        <v>#N/A</v>
      </c>
      <c r="F38" s="8" t="e">
        <f>IF(VLOOKUP(A38,Регистрация!$C$4:$N$103,8,FALSE)=0," ",VLOOKUP(A38,Регистрация!$C$4:$N$103,8,FALSE))</f>
        <v>#N/A</v>
      </c>
      <c r="G38" s="19"/>
      <c r="H38" s="18"/>
      <c r="I38" s="24">
        <f t="shared" si="0"/>
        <v>0</v>
      </c>
      <c r="J38" s="8"/>
      <c r="K38" s="22">
        <f t="shared" si="1"/>
        <v>0</v>
      </c>
      <c r="L38" s="18"/>
      <c r="M38" s="24">
        <f t="shared" si="2"/>
        <v>0</v>
      </c>
      <c r="N38" s="8"/>
      <c r="O38" s="22">
        <f t="shared" si="3"/>
        <v>0</v>
      </c>
      <c r="P38" s="18"/>
      <c r="Q38" s="24">
        <f t="shared" si="4"/>
        <v>0</v>
      </c>
      <c r="R38" s="8"/>
      <c r="S38" s="22">
        <f t="shared" si="5"/>
        <v>0</v>
      </c>
      <c r="T38" s="18"/>
      <c r="U38" s="24">
        <f t="shared" si="6"/>
        <v>0</v>
      </c>
      <c r="V38" s="8"/>
      <c r="W38" s="22">
        <f t="shared" si="7"/>
        <v>0</v>
      </c>
      <c r="X38" s="18"/>
      <c r="Y38" s="24">
        <f t="shared" si="8"/>
        <v>0</v>
      </c>
      <c r="Z38" s="8"/>
      <c r="AA38" s="22">
        <f t="shared" si="9"/>
        <v>0</v>
      </c>
      <c r="AB38" s="20">
        <f t="shared" si="10"/>
        <v>0</v>
      </c>
      <c r="AC38" s="16"/>
    </row>
    <row r="39" spans="1:29" ht="15">
      <c r="A39" s="13">
        <v>30</v>
      </c>
      <c r="B39" s="9" t="e">
        <f>IF(VLOOKUP(A39,Регистрация!$C$4:$N$103,2,FALSE)=0," ",VLOOKUP(A39,Регистрация!$C$4:$N$103,2,FALSE))</f>
        <v>#N/A</v>
      </c>
      <c r="C39" s="9" t="e">
        <f>IF(VLOOKUP(A39,Регистрация!$C$4:$N$103,3,FALSE)=0," ",VLOOKUP(A39,Регистрация!$C$4:$N$103,3,FALSE))</f>
        <v>#N/A</v>
      </c>
      <c r="D39" s="8" t="e">
        <f>IF(VLOOKUP(A39,Регистрация!$C$4:$N$103,7,FALSE)=0,"б/р",VLOOKUP(A39,Регистрация!$C$4:$N$103,7,FALSE))</f>
        <v>#N/A</v>
      </c>
      <c r="E39" s="9" t="e">
        <f>IF(VLOOKUP(A39,Регистрация!$C$4:$N$103,11,FALSE)=0," ",VLOOKUP(A39,Регистрация!$C$4:$N$103,11,FALSE))</f>
        <v>#N/A</v>
      </c>
      <c r="F39" s="8" t="e">
        <f>IF(VLOOKUP(A39,Регистрация!$C$4:$N$103,8,FALSE)=0," ",VLOOKUP(A39,Регистрация!$C$4:$N$103,8,FALSE))</f>
        <v>#N/A</v>
      </c>
      <c r="G39" s="19"/>
      <c r="H39" s="18"/>
      <c r="I39" s="24">
        <f t="shared" si="0"/>
        <v>0</v>
      </c>
      <c r="J39" s="8"/>
      <c r="K39" s="22">
        <f t="shared" si="1"/>
        <v>0</v>
      </c>
      <c r="L39" s="18"/>
      <c r="M39" s="24">
        <f t="shared" si="2"/>
        <v>0</v>
      </c>
      <c r="N39" s="8"/>
      <c r="O39" s="22">
        <f t="shared" si="3"/>
        <v>0</v>
      </c>
      <c r="P39" s="18"/>
      <c r="Q39" s="24">
        <f t="shared" si="4"/>
        <v>0</v>
      </c>
      <c r="R39" s="8"/>
      <c r="S39" s="22">
        <f t="shared" si="5"/>
        <v>0</v>
      </c>
      <c r="T39" s="18"/>
      <c r="U39" s="24">
        <f t="shared" si="6"/>
        <v>0</v>
      </c>
      <c r="V39" s="8"/>
      <c r="W39" s="22">
        <f t="shared" si="7"/>
        <v>0</v>
      </c>
      <c r="X39" s="18"/>
      <c r="Y39" s="24">
        <f t="shared" si="8"/>
        <v>0</v>
      </c>
      <c r="Z39" s="8"/>
      <c r="AA39" s="22">
        <f t="shared" si="9"/>
        <v>0</v>
      </c>
      <c r="AB39" s="20">
        <f t="shared" si="10"/>
        <v>0</v>
      </c>
      <c r="AC39" s="16"/>
    </row>
    <row r="40" spans="1:29" ht="15">
      <c r="A40" s="13">
        <v>31</v>
      </c>
      <c r="B40" s="9" t="e">
        <f>IF(VLOOKUP(A40,Регистрация!$C$4:$N$103,2,FALSE)=0," ",VLOOKUP(A40,Регистрация!$C$4:$N$103,2,FALSE))</f>
        <v>#N/A</v>
      </c>
      <c r="C40" s="9" t="e">
        <f>IF(VLOOKUP(A40,Регистрация!$C$4:$N$103,3,FALSE)=0," ",VLOOKUP(A40,Регистрация!$C$4:$N$103,3,FALSE))</f>
        <v>#N/A</v>
      </c>
      <c r="D40" s="8" t="e">
        <f>IF(VLOOKUP(A40,Регистрация!$C$4:$N$103,7,FALSE)=0,"б/р",VLOOKUP(A40,Регистрация!$C$4:$N$103,7,FALSE))</f>
        <v>#N/A</v>
      </c>
      <c r="E40" s="9" t="e">
        <f>IF(VLOOKUP(A40,Регистрация!$C$4:$N$103,11,FALSE)=0," ",VLOOKUP(A40,Регистрация!$C$4:$N$103,11,FALSE))</f>
        <v>#N/A</v>
      </c>
      <c r="F40" s="8" t="e">
        <f>IF(VLOOKUP(A40,Регистрация!$C$4:$N$103,8,FALSE)=0," ",VLOOKUP(A40,Регистрация!$C$4:$N$103,8,FALSE))</f>
        <v>#N/A</v>
      </c>
      <c r="G40" s="19"/>
      <c r="H40" s="18"/>
      <c r="I40" s="24">
        <f t="shared" si="0"/>
        <v>0</v>
      </c>
      <c r="J40" s="8"/>
      <c r="K40" s="22">
        <f t="shared" si="1"/>
        <v>0</v>
      </c>
      <c r="L40" s="18"/>
      <c r="M40" s="24">
        <f t="shared" si="2"/>
        <v>0</v>
      </c>
      <c r="N40" s="8"/>
      <c r="O40" s="22">
        <f t="shared" si="3"/>
        <v>0</v>
      </c>
      <c r="P40" s="18"/>
      <c r="Q40" s="24">
        <f t="shared" si="4"/>
        <v>0</v>
      </c>
      <c r="R40" s="8"/>
      <c r="S40" s="22">
        <f t="shared" si="5"/>
        <v>0</v>
      </c>
      <c r="T40" s="18"/>
      <c r="U40" s="24">
        <f t="shared" si="6"/>
        <v>0</v>
      </c>
      <c r="V40" s="8"/>
      <c r="W40" s="22">
        <f t="shared" si="7"/>
        <v>0</v>
      </c>
      <c r="X40" s="18"/>
      <c r="Y40" s="24">
        <f t="shared" si="8"/>
        <v>0</v>
      </c>
      <c r="Z40" s="8"/>
      <c r="AA40" s="22">
        <f t="shared" si="9"/>
        <v>0</v>
      </c>
      <c r="AB40" s="20">
        <f t="shared" si="10"/>
        <v>0</v>
      </c>
      <c r="AC40" s="16"/>
    </row>
    <row r="41" spans="1:29" ht="15">
      <c r="A41" s="13">
        <v>32</v>
      </c>
      <c r="B41" s="9" t="e">
        <f>IF(VLOOKUP(A41,Регистрация!$C$4:$N$103,2,FALSE)=0," ",VLOOKUP(A41,Регистрация!$C$4:$N$103,2,FALSE))</f>
        <v>#N/A</v>
      </c>
      <c r="C41" s="9" t="e">
        <f>IF(VLOOKUP(A41,Регистрация!$C$4:$N$103,3,FALSE)=0," ",VLOOKUP(A41,Регистрация!$C$4:$N$103,3,FALSE))</f>
        <v>#N/A</v>
      </c>
      <c r="D41" s="8" t="e">
        <f>IF(VLOOKUP(A41,Регистрация!$C$4:$N$103,7,FALSE)=0,"б/р",VLOOKUP(A41,Регистрация!$C$4:$N$103,7,FALSE))</f>
        <v>#N/A</v>
      </c>
      <c r="E41" s="9" t="e">
        <f>IF(VLOOKUP(A41,Регистрация!$C$4:$N$103,11,FALSE)=0," ",VLOOKUP(A41,Регистрация!$C$4:$N$103,11,FALSE))</f>
        <v>#N/A</v>
      </c>
      <c r="F41" s="8" t="e">
        <f>IF(VLOOKUP(A41,Регистрация!$C$4:$N$103,8,FALSE)=0," ",VLOOKUP(A41,Регистрация!$C$4:$N$103,8,FALSE))</f>
        <v>#N/A</v>
      </c>
      <c r="G41" s="19"/>
      <c r="H41" s="18"/>
      <c r="I41" s="24">
        <f t="shared" si="0"/>
        <v>0</v>
      </c>
      <c r="J41" s="8"/>
      <c r="K41" s="22">
        <f t="shared" si="1"/>
        <v>0</v>
      </c>
      <c r="L41" s="18"/>
      <c r="M41" s="24">
        <f t="shared" si="2"/>
        <v>0</v>
      </c>
      <c r="N41" s="8"/>
      <c r="O41" s="22">
        <f t="shared" si="3"/>
        <v>0</v>
      </c>
      <c r="P41" s="18"/>
      <c r="Q41" s="24">
        <f t="shared" si="4"/>
        <v>0</v>
      </c>
      <c r="R41" s="8"/>
      <c r="S41" s="22">
        <f t="shared" si="5"/>
        <v>0</v>
      </c>
      <c r="T41" s="18"/>
      <c r="U41" s="24">
        <f t="shared" si="6"/>
        <v>0</v>
      </c>
      <c r="V41" s="8"/>
      <c r="W41" s="22">
        <f t="shared" si="7"/>
        <v>0</v>
      </c>
      <c r="X41" s="18"/>
      <c r="Y41" s="24">
        <f t="shared" si="8"/>
        <v>0</v>
      </c>
      <c r="Z41" s="8"/>
      <c r="AA41" s="22">
        <f t="shared" si="9"/>
        <v>0</v>
      </c>
      <c r="AB41" s="20">
        <f t="shared" si="10"/>
        <v>0</v>
      </c>
      <c r="AC41" s="16"/>
    </row>
    <row r="42" spans="1:29" ht="15">
      <c r="A42" s="13">
        <v>33</v>
      </c>
      <c r="B42" s="9" t="e">
        <f>IF(VLOOKUP(A42,Регистрация!$C$4:$N$103,2,FALSE)=0," ",VLOOKUP(A42,Регистрация!$C$4:$N$103,2,FALSE))</f>
        <v>#N/A</v>
      </c>
      <c r="C42" s="9" t="e">
        <f>IF(VLOOKUP(A42,Регистрация!$C$4:$N$103,3,FALSE)=0," ",VLOOKUP(A42,Регистрация!$C$4:$N$103,3,FALSE))</f>
        <v>#N/A</v>
      </c>
      <c r="D42" s="8" t="e">
        <f>IF(VLOOKUP(A42,Регистрация!$C$4:$N$103,7,FALSE)=0,"б/р",VLOOKUP(A42,Регистрация!$C$4:$N$103,7,FALSE))</f>
        <v>#N/A</v>
      </c>
      <c r="E42" s="9" t="e">
        <f>IF(VLOOKUP(A42,Регистрация!$C$4:$N$103,11,FALSE)=0," ",VLOOKUP(A42,Регистрация!$C$4:$N$103,11,FALSE))</f>
        <v>#N/A</v>
      </c>
      <c r="F42" s="8" t="e">
        <f>IF(VLOOKUP(A42,Регистрация!$C$4:$N$103,8,FALSE)=0," ",VLOOKUP(A42,Регистрация!$C$4:$N$103,8,FALSE))</f>
        <v>#N/A</v>
      </c>
      <c r="G42" s="19"/>
      <c r="H42" s="18"/>
      <c r="I42" s="24">
        <f t="shared" si="0"/>
        <v>0</v>
      </c>
      <c r="J42" s="8"/>
      <c r="K42" s="22">
        <f t="shared" si="1"/>
        <v>0</v>
      </c>
      <c r="L42" s="18"/>
      <c r="M42" s="24">
        <f t="shared" si="2"/>
        <v>0</v>
      </c>
      <c r="N42" s="8"/>
      <c r="O42" s="22">
        <f t="shared" si="3"/>
        <v>0</v>
      </c>
      <c r="P42" s="18"/>
      <c r="Q42" s="24">
        <f t="shared" si="4"/>
        <v>0</v>
      </c>
      <c r="R42" s="8"/>
      <c r="S42" s="22">
        <f t="shared" si="5"/>
        <v>0</v>
      </c>
      <c r="T42" s="18"/>
      <c r="U42" s="24">
        <f t="shared" si="6"/>
        <v>0</v>
      </c>
      <c r="V42" s="8"/>
      <c r="W42" s="22">
        <f t="shared" si="7"/>
        <v>0</v>
      </c>
      <c r="X42" s="18"/>
      <c r="Y42" s="24">
        <f t="shared" si="8"/>
        <v>0</v>
      </c>
      <c r="Z42" s="8"/>
      <c r="AA42" s="22">
        <f t="shared" si="9"/>
        <v>0</v>
      </c>
      <c r="AB42" s="20">
        <f t="shared" si="10"/>
        <v>0</v>
      </c>
      <c r="AC42" s="16"/>
    </row>
    <row r="43" spans="1:29" ht="15">
      <c r="A43" s="13">
        <v>34</v>
      </c>
      <c r="B43" s="9" t="e">
        <f>IF(VLOOKUP(A43,Регистрация!$C$4:$N$103,2,FALSE)=0," ",VLOOKUP(A43,Регистрация!$C$4:$N$103,2,FALSE))</f>
        <v>#N/A</v>
      </c>
      <c r="C43" s="9" t="e">
        <f>IF(VLOOKUP(A43,Регистрация!$C$4:$N$103,3,FALSE)=0," ",VLOOKUP(A43,Регистрация!$C$4:$N$103,3,FALSE))</f>
        <v>#N/A</v>
      </c>
      <c r="D43" s="8" t="e">
        <f>IF(VLOOKUP(A43,Регистрация!$C$4:$N$103,7,FALSE)=0,"б/р",VLOOKUP(A43,Регистрация!$C$4:$N$103,7,FALSE))</f>
        <v>#N/A</v>
      </c>
      <c r="E43" s="9" t="e">
        <f>IF(VLOOKUP(A43,Регистрация!$C$4:$N$103,11,FALSE)=0," ",VLOOKUP(A43,Регистрация!$C$4:$N$103,11,FALSE))</f>
        <v>#N/A</v>
      </c>
      <c r="F43" s="8" t="e">
        <f>IF(VLOOKUP(A43,Регистрация!$C$4:$N$103,8,FALSE)=0," ",VLOOKUP(A43,Регистрация!$C$4:$N$103,8,FALSE))</f>
        <v>#N/A</v>
      </c>
      <c r="G43" s="19"/>
      <c r="H43" s="18"/>
      <c r="I43" s="24">
        <f t="shared" si="0"/>
        <v>0</v>
      </c>
      <c r="J43" s="8"/>
      <c r="K43" s="22">
        <f t="shared" si="1"/>
        <v>0</v>
      </c>
      <c r="L43" s="18"/>
      <c r="M43" s="24">
        <f t="shared" si="2"/>
        <v>0</v>
      </c>
      <c r="N43" s="8"/>
      <c r="O43" s="22">
        <f t="shared" si="3"/>
        <v>0</v>
      </c>
      <c r="P43" s="18"/>
      <c r="Q43" s="24">
        <f t="shared" si="4"/>
        <v>0</v>
      </c>
      <c r="R43" s="8"/>
      <c r="S43" s="22">
        <f t="shared" si="5"/>
        <v>0</v>
      </c>
      <c r="T43" s="18"/>
      <c r="U43" s="24">
        <f t="shared" si="6"/>
        <v>0</v>
      </c>
      <c r="V43" s="8"/>
      <c r="W43" s="22">
        <f t="shared" si="7"/>
        <v>0</v>
      </c>
      <c r="X43" s="18"/>
      <c r="Y43" s="24">
        <f t="shared" si="8"/>
        <v>0</v>
      </c>
      <c r="Z43" s="8"/>
      <c r="AA43" s="22">
        <f t="shared" si="9"/>
        <v>0</v>
      </c>
      <c r="AB43" s="20">
        <f t="shared" si="10"/>
        <v>0</v>
      </c>
      <c r="AC43" s="16"/>
    </row>
    <row r="44" spans="1:29" ht="15">
      <c r="A44" s="13">
        <v>35</v>
      </c>
      <c r="B44" s="9" t="e">
        <f>IF(VLOOKUP(A44,Регистрация!$C$4:$N$103,2,FALSE)=0," ",VLOOKUP(A44,Регистрация!$C$4:$N$103,2,FALSE))</f>
        <v>#N/A</v>
      </c>
      <c r="C44" s="9" t="e">
        <f>IF(VLOOKUP(A44,Регистрация!$C$4:$N$103,3,FALSE)=0," ",VLOOKUP(A44,Регистрация!$C$4:$N$103,3,FALSE))</f>
        <v>#N/A</v>
      </c>
      <c r="D44" s="8" t="e">
        <f>IF(VLOOKUP(A44,Регистрация!$C$4:$N$103,7,FALSE)=0,"б/р",VLOOKUP(A44,Регистрация!$C$4:$N$103,7,FALSE))</f>
        <v>#N/A</v>
      </c>
      <c r="E44" s="9" t="e">
        <f>IF(VLOOKUP(A44,Регистрация!$C$4:$N$103,11,FALSE)=0," ",VLOOKUP(A44,Регистрация!$C$4:$N$103,11,FALSE))</f>
        <v>#N/A</v>
      </c>
      <c r="F44" s="8" t="e">
        <f>IF(VLOOKUP(A44,Регистрация!$C$4:$N$103,8,FALSE)=0," ",VLOOKUP(A44,Регистрация!$C$4:$N$103,8,FALSE))</f>
        <v>#N/A</v>
      </c>
      <c r="G44" s="19"/>
      <c r="H44" s="18"/>
      <c r="I44" s="24">
        <f t="shared" si="0"/>
        <v>0</v>
      </c>
      <c r="J44" s="8"/>
      <c r="K44" s="22">
        <f t="shared" si="1"/>
        <v>0</v>
      </c>
      <c r="L44" s="18"/>
      <c r="M44" s="24">
        <f t="shared" si="2"/>
        <v>0</v>
      </c>
      <c r="N44" s="8"/>
      <c r="O44" s="22">
        <f t="shared" si="3"/>
        <v>0</v>
      </c>
      <c r="P44" s="18"/>
      <c r="Q44" s="24">
        <f t="shared" si="4"/>
        <v>0</v>
      </c>
      <c r="R44" s="8"/>
      <c r="S44" s="22">
        <f t="shared" si="5"/>
        <v>0</v>
      </c>
      <c r="T44" s="18"/>
      <c r="U44" s="24">
        <f t="shared" si="6"/>
        <v>0</v>
      </c>
      <c r="V44" s="8"/>
      <c r="W44" s="22">
        <f t="shared" si="7"/>
        <v>0</v>
      </c>
      <c r="X44" s="18"/>
      <c r="Y44" s="24">
        <f t="shared" si="8"/>
        <v>0</v>
      </c>
      <c r="Z44" s="8"/>
      <c r="AA44" s="22">
        <f t="shared" si="9"/>
        <v>0</v>
      </c>
      <c r="AB44" s="20">
        <f t="shared" si="10"/>
        <v>0</v>
      </c>
      <c r="AC44" s="16"/>
    </row>
    <row r="45" spans="1:29" ht="15">
      <c r="A45" s="13">
        <v>36</v>
      </c>
      <c r="B45" s="9" t="e">
        <f>IF(VLOOKUP(A45,Регистрация!$C$4:$N$103,2,FALSE)=0," ",VLOOKUP(A45,Регистрация!$C$4:$N$103,2,FALSE))</f>
        <v>#N/A</v>
      </c>
      <c r="C45" s="9" t="e">
        <f>IF(VLOOKUP(A45,Регистрация!$C$4:$N$103,3,FALSE)=0," ",VLOOKUP(A45,Регистрация!$C$4:$N$103,3,FALSE))</f>
        <v>#N/A</v>
      </c>
      <c r="D45" s="8" t="e">
        <f>IF(VLOOKUP(A45,Регистрация!$C$4:$N$103,7,FALSE)=0,"б/р",VLOOKUP(A45,Регистрация!$C$4:$N$103,7,FALSE))</f>
        <v>#N/A</v>
      </c>
      <c r="E45" s="9" t="e">
        <f>IF(VLOOKUP(A45,Регистрация!$C$4:$N$103,11,FALSE)=0," ",VLOOKUP(A45,Регистрация!$C$4:$N$103,11,FALSE))</f>
        <v>#N/A</v>
      </c>
      <c r="F45" s="8" t="e">
        <f>IF(VLOOKUP(A45,Регистрация!$C$4:$N$103,8,FALSE)=0," ",VLOOKUP(A45,Регистрация!$C$4:$N$103,8,FALSE))</f>
        <v>#N/A</v>
      </c>
      <c r="G45" s="19"/>
      <c r="H45" s="18"/>
      <c r="I45" s="24">
        <f t="shared" si="0"/>
        <v>0</v>
      </c>
      <c r="J45" s="8"/>
      <c r="K45" s="22">
        <f t="shared" si="1"/>
        <v>0</v>
      </c>
      <c r="L45" s="18"/>
      <c r="M45" s="24">
        <f t="shared" si="2"/>
        <v>0</v>
      </c>
      <c r="N45" s="8"/>
      <c r="O45" s="22">
        <f t="shared" si="3"/>
        <v>0</v>
      </c>
      <c r="P45" s="18"/>
      <c r="Q45" s="24">
        <f t="shared" si="4"/>
        <v>0</v>
      </c>
      <c r="R45" s="8"/>
      <c r="S45" s="22">
        <f t="shared" si="5"/>
        <v>0</v>
      </c>
      <c r="T45" s="18"/>
      <c r="U45" s="24">
        <f t="shared" si="6"/>
        <v>0</v>
      </c>
      <c r="V45" s="8"/>
      <c r="W45" s="22">
        <f t="shared" si="7"/>
        <v>0</v>
      </c>
      <c r="X45" s="18"/>
      <c r="Y45" s="24">
        <f t="shared" si="8"/>
        <v>0</v>
      </c>
      <c r="Z45" s="8"/>
      <c r="AA45" s="22">
        <f t="shared" si="9"/>
        <v>0</v>
      </c>
      <c r="AB45" s="20">
        <f t="shared" si="10"/>
        <v>0</v>
      </c>
      <c r="AC45" s="16"/>
    </row>
    <row r="46" spans="1:29" ht="15">
      <c r="A46" s="13">
        <v>37</v>
      </c>
      <c r="B46" s="9" t="e">
        <f>IF(VLOOKUP(A46,Регистрация!$C$4:$N$103,2,FALSE)=0," ",VLOOKUP(A46,Регистрация!$C$4:$N$103,2,FALSE))</f>
        <v>#N/A</v>
      </c>
      <c r="C46" s="9" t="e">
        <f>IF(VLOOKUP(A46,Регистрация!$C$4:$N$103,3,FALSE)=0," ",VLOOKUP(A46,Регистрация!$C$4:$N$103,3,FALSE))</f>
        <v>#N/A</v>
      </c>
      <c r="D46" s="8" t="e">
        <f>IF(VLOOKUP(A46,Регистрация!$C$4:$N$103,7,FALSE)=0,"б/р",VLOOKUP(A46,Регистрация!$C$4:$N$103,7,FALSE))</f>
        <v>#N/A</v>
      </c>
      <c r="E46" s="9" t="e">
        <f>IF(VLOOKUP(A46,Регистрация!$C$4:$N$103,11,FALSE)=0," ",VLOOKUP(A46,Регистрация!$C$4:$N$103,11,FALSE))</f>
        <v>#N/A</v>
      </c>
      <c r="F46" s="8" t="e">
        <f>IF(VLOOKUP(A46,Регистрация!$C$4:$N$103,8,FALSE)=0," ",VLOOKUP(A46,Регистрация!$C$4:$N$103,8,FALSE))</f>
        <v>#N/A</v>
      </c>
      <c r="G46" s="19"/>
      <c r="H46" s="18"/>
      <c r="I46" s="24">
        <f t="shared" si="0"/>
        <v>0</v>
      </c>
      <c r="J46" s="8"/>
      <c r="K46" s="22">
        <f t="shared" si="1"/>
        <v>0</v>
      </c>
      <c r="L46" s="18"/>
      <c r="M46" s="24">
        <f t="shared" si="2"/>
        <v>0</v>
      </c>
      <c r="N46" s="8"/>
      <c r="O46" s="22">
        <f t="shared" si="3"/>
        <v>0</v>
      </c>
      <c r="P46" s="18"/>
      <c r="Q46" s="24">
        <f t="shared" si="4"/>
        <v>0</v>
      </c>
      <c r="R46" s="8"/>
      <c r="S46" s="22">
        <f t="shared" si="5"/>
        <v>0</v>
      </c>
      <c r="T46" s="18"/>
      <c r="U46" s="24">
        <f t="shared" si="6"/>
        <v>0</v>
      </c>
      <c r="V46" s="8"/>
      <c r="W46" s="22">
        <f t="shared" si="7"/>
        <v>0</v>
      </c>
      <c r="X46" s="18"/>
      <c r="Y46" s="24">
        <f t="shared" si="8"/>
        <v>0</v>
      </c>
      <c r="Z46" s="8"/>
      <c r="AA46" s="22">
        <f t="shared" si="9"/>
        <v>0</v>
      </c>
      <c r="AB46" s="20">
        <f t="shared" si="10"/>
        <v>0</v>
      </c>
      <c r="AC46" s="16"/>
    </row>
    <row r="47" spans="1:29" ht="15">
      <c r="A47" s="13">
        <v>38</v>
      </c>
      <c r="B47" s="9" t="e">
        <f>IF(VLOOKUP(A47,Регистрация!$C$4:$N$103,2,FALSE)=0," ",VLOOKUP(A47,Регистрация!$C$4:$N$103,2,FALSE))</f>
        <v>#N/A</v>
      </c>
      <c r="C47" s="9" t="e">
        <f>IF(VLOOKUP(A47,Регистрация!$C$4:$N$103,3,FALSE)=0," ",VLOOKUP(A47,Регистрация!$C$4:$N$103,3,FALSE))</f>
        <v>#N/A</v>
      </c>
      <c r="D47" s="8" t="e">
        <f>IF(VLOOKUP(A47,Регистрация!$C$4:$N$103,7,FALSE)=0,"б/р",VLOOKUP(A47,Регистрация!$C$4:$N$103,7,FALSE))</f>
        <v>#N/A</v>
      </c>
      <c r="E47" s="9" t="e">
        <f>IF(VLOOKUP(A47,Регистрация!$C$4:$N$103,11,FALSE)=0," ",VLOOKUP(A47,Регистрация!$C$4:$N$103,11,FALSE))</f>
        <v>#N/A</v>
      </c>
      <c r="F47" s="8" t="e">
        <f>IF(VLOOKUP(A47,Регистрация!$C$4:$N$103,8,FALSE)=0," ",VLOOKUP(A47,Регистрация!$C$4:$N$103,8,FALSE))</f>
        <v>#N/A</v>
      </c>
      <c r="G47" s="19"/>
      <c r="H47" s="18"/>
      <c r="I47" s="24">
        <f t="shared" si="0"/>
        <v>0</v>
      </c>
      <c r="J47" s="8"/>
      <c r="K47" s="22">
        <f t="shared" si="1"/>
        <v>0</v>
      </c>
      <c r="L47" s="18"/>
      <c r="M47" s="24">
        <f t="shared" si="2"/>
        <v>0</v>
      </c>
      <c r="N47" s="8"/>
      <c r="O47" s="22">
        <f t="shared" si="3"/>
        <v>0</v>
      </c>
      <c r="P47" s="18"/>
      <c r="Q47" s="24">
        <f t="shared" si="4"/>
        <v>0</v>
      </c>
      <c r="R47" s="8"/>
      <c r="S47" s="22">
        <f t="shared" si="5"/>
        <v>0</v>
      </c>
      <c r="T47" s="18"/>
      <c r="U47" s="24">
        <f t="shared" si="6"/>
        <v>0</v>
      </c>
      <c r="V47" s="8"/>
      <c r="W47" s="22">
        <f t="shared" si="7"/>
        <v>0</v>
      </c>
      <c r="X47" s="18"/>
      <c r="Y47" s="24">
        <f t="shared" si="8"/>
        <v>0</v>
      </c>
      <c r="Z47" s="8"/>
      <c r="AA47" s="22">
        <f t="shared" si="9"/>
        <v>0</v>
      </c>
      <c r="AB47" s="20">
        <f t="shared" si="10"/>
        <v>0</v>
      </c>
      <c r="AC47" s="16"/>
    </row>
    <row r="48" spans="1:29" ht="15">
      <c r="A48" s="13">
        <v>39</v>
      </c>
      <c r="B48" s="9" t="e">
        <f>IF(VLOOKUP(A48,Регистрация!$C$4:$N$103,2,FALSE)=0," ",VLOOKUP(A48,Регистрация!$C$4:$N$103,2,FALSE))</f>
        <v>#N/A</v>
      </c>
      <c r="C48" s="9" t="e">
        <f>IF(VLOOKUP(A48,Регистрация!$C$4:$N$103,3,FALSE)=0," ",VLOOKUP(A48,Регистрация!$C$4:$N$103,3,FALSE))</f>
        <v>#N/A</v>
      </c>
      <c r="D48" s="8" t="e">
        <f>IF(VLOOKUP(A48,Регистрация!$C$4:$N$103,7,FALSE)=0,"б/р",VLOOKUP(A48,Регистрация!$C$4:$N$103,7,FALSE))</f>
        <v>#N/A</v>
      </c>
      <c r="E48" s="9" t="e">
        <f>IF(VLOOKUP(A48,Регистрация!$C$4:$N$103,11,FALSE)=0," ",VLOOKUP(A48,Регистрация!$C$4:$N$103,11,FALSE))</f>
        <v>#N/A</v>
      </c>
      <c r="F48" s="8" t="e">
        <f>IF(VLOOKUP(A48,Регистрация!$C$4:$N$103,8,FALSE)=0," ",VLOOKUP(A48,Регистрация!$C$4:$N$103,8,FALSE))</f>
        <v>#N/A</v>
      </c>
      <c r="G48" s="19"/>
      <c r="H48" s="18"/>
      <c r="I48" s="24">
        <f t="shared" si="0"/>
        <v>0</v>
      </c>
      <c r="J48" s="8"/>
      <c r="K48" s="22">
        <f t="shared" si="1"/>
        <v>0</v>
      </c>
      <c r="L48" s="18"/>
      <c r="M48" s="24">
        <f t="shared" si="2"/>
        <v>0</v>
      </c>
      <c r="N48" s="8"/>
      <c r="O48" s="22">
        <f t="shared" si="3"/>
        <v>0</v>
      </c>
      <c r="P48" s="18"/>
      <c r="Q48" s="24">
        <f t="shared" si="4"/>
        <v>0</v>
      </c>
      <c r="R48" s="8"/>
      <c r="S48" s="22">
        <f t="shared" si="5"/>
        <v>0</v>
      </c>
      <c r="T48" s="18"/>
      <c r="U48" s="24">
        <f t="shared" si="6"/>
        <v>0</v>
      </c>
      <c r="V48" s="8"/>
      <c r="W48" s="22">
        <f t="shared" si="7"/>
        <v>0</v>
      </c>
      <c r="X48" s="18"/>
      <c r="Y48" s="24">
        <f t="shared" si="8"/>
        <v>0</v>
      </c>
      <c r="Z48" s="8"/>
      <c r="AA48" s="22">
        <f t="shared" si="9"/>
        <v>0</v>
      </c>
      <c r="AB48" s="20">
        <f t="shared" si="10"/>
        <v>0</v>
      </c>
      <c r="AC48" s="16"/>
    </row>
    <row r="49" spans="1:29" ht="15">
      <c r="A49" s="13">
        <v>40</v>
      </c>
      <c r="B49" s="9" t="e">
        <f>IF(VLOOKUP(A49,Регистрация!$C$4:$N$103,2,FALSE)=0," ",VLOOKUP(A49,Регистрация!$C$4:$N$103,2,FALSE))</f>
        <v>#N/A</v>
      </c>
      <c r="C49" s="9" t="e">
        <f>IF(VLOOKUP(A49,Регистрация!$C$4:$N$103,3,FALSE)=0," ",VLOOKUP(A49,Регистрация!$C$4:$N$103,3,FALSE))</f>
        <v>#N/A</v>
      </c>
      <c r="D49" s="8" t="e">
        <f>IF(VLOOKUP(A49,Регистрация!$C$4:$N$103,7,FALSE)=0,"б/р",VLOOKUP(A49,Регистрация!$C$4:$N$103,7,FALSE))</f>
        <v>#N/A</v>
      </c>
      <c r="E49" s="9" t="e">
        <f>IF(VLOOKUP(A49,Регистрация!$C$4:$N$103,11,FALSE)=0," ",VLOOKUP(A49,Регистрация!$C$4:$N$103,11,FALSE))</f>
        <v>#N/A</v>
      </c>
      <c r="F49" s="8" t="e">
        <f>IF(VLOOKUP(A49,Регистрация!$C$4:$N$103,8,FALSE)=0," ",VLOOKUP(A49,Регистрация!$C$4:$N$103,8,FALSE))</f>
        <v>#N/A</v>
      </c>
      <c r="G49" s="19"/>
      <c r="H49" s="18"/>
      <c r="I49" s="24">
        <f t="shared" si="0"/>
        <v>0</v>
      </c>
      <c r="J49" s="8"/>
      <c r="K49" s="22">
        <f t="shared" si="1"/>
        <v>0</v>
      </c>
      <c r="L49" s="18"/>
      <c r="M49" s="24">
        <f t="shared" si="2"/>
        <v>0</v>
      </c>
      <c r="N49" s="8"/>
      <c r="O49" s="22">
        <f t="shared" si="3"/>
        <v>0</v>
      </c>
      <c r="P49" s="18"/>
      <c r="Q49" s="24">
        <f t="shared" si="4"/>
        <v>0</v>
      </c>
      <c r="R49" s="8"/>
      <c r="S49" s="22">
        <f t="shared" si="5"/>
        <v>0</v>
      </c>
      <c r="T49" s="18"/>
      <c r="U49" s="24">
        <f t="shared" si="6"/>
        <v>0</v>
      </c>
      <c r="V49" s="8"/>
      <c r="W49" s="22">
        <f t="shared" si="7"/>
        <v>0</v>
      </c>
      <c r="X49" s="18"/>
      <c r="Y49" s="24">
        <f t="shared" si="8"/>
        <v>0</v>
      </c>
      <c r="Z49" s="8"/>
      <c r="AA49" s="22">
        <f t="shared" si="9"/>
        <v>0</v>
      </c>
      <c r="AB49" s="20">
        <f t="shared" si="10"/>
        <v>0</v>
      </c>
      <c r="AC49" s="16"/>
    </row>
    <row r="50" spans="1:29" ht="15">
      <c r="A50" s="13">
        <v>41</v>
      </c>
      <c r="B50" s="9" t="e">
        <f>IF(VLOOKUP(A50,Регистрация!$C$4:$N$103,2,FALSE)=0," ",VLOOKUP(A50,Регистрация!$C$4:$N$103,2,FALSE))</f>
        <v>#N/A</v>
      </c>
      <c r="C50" s="9" t="e">
        <f>IF(VLOOKUP(A50,Регистрация!$C$4:$N$103,3,FALSE)=0," ",VLOOKUP(A50,Регистрация!$C$4:$N$103,3,FALSE))</f>
        <v>#N/A</v>
      </c>
      <c r="D50" s="8" t="e">
        <f>IF(VLOOKUP(A50,Регистрация!$C$4:$N$103,7,FALSE)=0,"б/р",VLOOKUP(A50,Регистрация!$C$4:$N$103,7,FALSE))</f>
        <v>#N/A</v>
      </c>
      <c r="E50" s="9" t="e">
        <f>IF(VLOOKUP(A50,Регистрация!$C$4:$N$103,11,FALSE)=0," ",VLOOKUP(A50,Регистрация!$C$4:$N$103,11,FALSE))</f>
        <v>#N/A</v>
      </c>
      <c r="F50" s="8" t="e">
        <f>IF(VLOOKUP(A50,Регистрация!$C$4:$N$103,8,FALSE)=0," ",VLOOKUP(A50,Регистрация!$C$4:$N$103,8,FALSE))</f>
        <v>#N/A</v>
      </c>
      <c r="G50" s="19"/>
      <c r="H50" s="18"/>
      <c r="I50" s="24">
        <f t="shared" si="0"/>
        <v>0</v>
      </c>
      <c r="J50" s="8"/>
      <c r="K50" s="22">
        <f t="shared" si="1"/>
        <v>0</v>
      </c>
      <c r="L50" s="18"/>
      <c r="M50" s="24">
        <f t="shared" si="2"/>
        <v>0</v>
      </c>
      <c r="N50" s="8"/>
      <c r="O50" s="22">
        <f t="shared" si="3"/>
        <v>0</v>
      </c>
      <c r="P50" s="18"/>
      <c r="Q50" s="24">
        <f t="shared" si="4"/>
        <v>0</v>
      </c>
      <c r="R50" s="8"/>
      <c r="S50" s="22">
        <f t="shared" si="5"/>
        <v>0</v>
      </c>
      <c r="T50" s="18"/>
      <c r="U50" s="24">
        <f t="shared" si="6"/>
        <v>0</v>
      </c>
      <c r="V50" s="8"/>
      <c r="W50" s="22">
        <f t="shared" si="7"/>
        <v>0</v>
      </c>
      <c r="X50" s="18"/>
      <c r="Y50" s="24">
        <f t="shared" si="8"/>
        <v>0</v>
      </c>
      <c r="Z50" s="8"/>
      <c r="AA50" s="22">
        <f t="shared" si="9"/>
        <v>0</v>
      </c>
      <c r="AB50" s="20">
        <f t="shared" si="10"/>
        <v>0</v>
      </c>
      <c r="AC50" s="16"/>
    </row>
    <row r="51" spans="1:29" ht="15">
      <c r="A51" s="13">
        <v>42</v>
      </c>
      <c r="B51" s="9" t="e">
        <f>IF(VLOOKUP(A51,Регистрация!$C$4:$N$103,2,FALSE)=0," ",VLOOKUP(A51,Регистрация!$C$4:$N$103,2,FALSE))</f>
        <v>#N/A</v>
      </c>
      <c r="C51" s="9" t="e">
        <f>IF(VLOOKUP(A51,Регистрация!$C$4:$N$103,3,FALSE)=0," ",VLOOKUP(A51,Регистрация!$C$4:$N$103,3,FALSE))</f>
        <v>#N/A</v>
      </c>
      <c r="D51" s="8" t="e">
        <f>IF(VLOOKUP(A51,Регистрация!$C$4:$N$103,7,FALSE)=0,"б/р",VLOOKUP(A51,Регистрация!$C$4:$N$103,7,FALSE))</f>
        <v>#N/A</v>
      </c>
      <c r="E51" s="9" t="e">
        <f>IF(VLOOKUP(A51,Регистрация!$C$4:$N$103,11,FALSE)=0," ",VLOOKUP(A51,Регистрация!$C$4:$N$103,11,FALSE))</f>
        <v>#N/A</v>
      </c>
      <c r="F51" s="8" t="e">
        <f>IF(VLOOKUP(A51,Регистрация!$C$4:$N$103,8,FALSE)=0," ",VLOOKUP(A51,Регистрация!$C$4:$N$103,8,FALSE))</f>
        <v>#N/A</v>
      </c>
      <c r="G51" s="19"/>
      <c r="H51" s="18"/>
      <c r="I51" s="24">
        <f t="shared" si="0"/>
        <v>0</v>
      </c>
      <c r="J51" s="8"/>
      <c r="K51" s="22">
        <f t="shared" si="1"/>
        <v>0</v>
      </c>
      <c r="L51" s="18"/>
      <c r="M51" s="24">
        <f t="shared" si="2"/>
        <v>0</v>
      </c>
      <c r="N51" s="8"/>
      <c r="O51" s="22">
        <f t="shared" si="3"/>
        <v>0</v>
      </c>
      <c r="P51" s="18"/>
      <c r="Q51" s="24">
        <f t="shared" si="4"/>
        <v>0</v>
      </c>
      <c r="R51" s="8"/>
      <c r="S51" s="22">
        <f t="shared" si="5"/>
        <v>0</v>
      </c>
      <c r="T51" s="18"/>
      <c r="U51" s="24">
        <f t="shared" si="6"/>
        <v>0</v>
      </c>
      <c r="V51" s="8"/>
      <c r="W51" s="22">
        <f t="shared" si="7"/>
        <v>0</v>
      </c>
      <c r="X51" s="18"/>
      <c r="Y51" s="24">
        <f t="shared" si="8"/>
        <v>0</v>
      </c>
      <c r="Z51" s="8"/>
      <c r="AA51" s="22">
        <f t="shared" si="9"/>
        <v>0</v>
      </c>
      <c r="AB51" s="20">
        <f t="shared" si="10"/>
        <v>0</v>
      </c>
      <c r="AC51" s="16"/>
    </row>
    <row r="52" spans="1:29" ht="15">
      <c r="A52" s="13">
        <v>43</v>
      </c>
      <c r="B52" s="9" t="e">
        <f>IF(VLOOKUP(A52,Регистрация!$C$4:$N$103,2,FALSE)=0," ",VLOOKUP(A52,Регистрация!$C$4:$N$103,2,FALSE))</f>
        <v>#N/A</v>
      </c>
      <c r="C52" s="9" t="e">
        <f>IF(VLOOKUP(A52,Регистрация!$C$4:$N$103,3,FALSE)=0," ",VLOOKUP(A52,Регистрация!$C$4:$N$103,3,FALSE))</f>
        <v>#N/A</v>
      </c>
      <c r="D52" s="8" t="e">
        <f>IF(VLOOKUP(A52,Регистрация!$C$4:$N$103,7,FALSE)=0,"б/р",VLOOKUP(A52,Регистрация!$C$4:$N$103,7,FALSE))</f>
        <v>#N/A</v>
      </c>
      <c r="E52" s="9" t="e">
        <f>IF(VLOOKUP(A52,Регистрация!$C$4:$N$103,11,FALSE)=0," ",VLOOKUP(A52,Регистрация!$C$4:$N$103,11,FALSE))</f>
        <v>#N/A</v>
      </c>
      <c r="F52" s="8" t="e">
        <f>IF(VLOOKUP(A52,Регистрация!$C$4:$N$103,8,FALSE)=0," ",VLOOKUP(A52,Регистрация!$C$4:$N$103,8,FALSE))</f>
        <v>#N/A</v>
      </c>
      <c r="G52" s="19"/>
      <c r="H52" s="18"/>
      <c r="I52" s="24">
        <f t="shared" si="0"/>
        <v>0</v>
      </c>
      <c r="J52" s="8"/>
      <c r="K52" s="22">
        <f t="shared" si="1"/>
        <v>0</v>
      </c>
      <c r="L52" s="18"/>
      <c r="M52" s="24">
        <f t="shared" si="2"/>
        <v>0</v>
      </c>
      <c r="N52" s="8"/>
      <c r="O52" s="22">
        <f t="shared" si="3"/>
        <v>0</v>
      </c>
      <c r="P52" s="18"/>
      <c r="Q52" s="24">
        <f t="shared" si="4"/>
        <v>0</v>
      </c>
      <c r="R52" s="8"/>
      <c r="S52" s="22">
        <f t="shared" si="5"/>
        <v>0</v>
      </c>
      <c r="T52" s="18"/>
      <c r="U52" s="24">
        <f t="shared" si="6"/>
        <v>0</v>
      </c>
      <c r="V52" s="8"/>
      <c r="W52" s="22">
        <f t="shared" si="7"/>
        <v>0</v>
      </c>
      <c r="X52" s="18"/>
      <c r="Y52" s="24">
        <f t="shared" si="8"/>
        <v>0</v>
      </c>
      <c r="Z52" s="8"/>
      <c r="AA52" s="22">
        <f t="shared" si="9"/>
        <v>0</v>
      </c>
      <c r="AB52" s="20">
        <f t="shared" si="10"/>
        <v>0</v>
      </c>
      <c r="AC52" s="16"/>
    </row>
    <row r="53" spans="1:29" ht="15">
      <c r="A53" s="13">
        <v>44</v>
      </c>
      <c r="B53" s="9" t="e">
        <f>IF(VLOOKUP(A53,Регистрация!$C$4:$N$103,2,FALSE)=0," ",VLOOKUP(A53,Регистрация!$C$4:$N$103,2,FALSE))</f>
        <v>#N/A</v>
      </c>
      <c r="C53" s="9" t="e">
        <f>IF(VLOOKUP(A53,Регистрация!$C$4:$N$103,3,FALSE)=0," ",VLOOKUP(A53,Регистрация!$C$4:$N$103,3,FALSE))</f>
        <v>#N/A</v>
      </c>
      <c r="D53" s="8" t="e">
        <f>IF(VLOOKUP(A53,Регистрация!$C$4:$N$103,7,FALSE)=0,"б/р",VLOOKUP(A53,Регистрация!$C$4:$N$103,7,FALSE))</f>
        <v>#N/A</v>
      </c>
      <c r="E53" s="9" t="e">
        <f>IF(VLOOKUP(A53,Регистрация!$C$4:$N$103,11,FALSE)=0," ",VLOOKUP(A53,Регистрация!$C$4:$N$103,11,FALSE))</f>
        <v>#N/A</v>
      </c>
      <c r="F53" s="8" t="e">
        <f>IF(VLOOKUP(A53,Регистрация!$C$4:$N$103,8,FALSE)=0," ",VLOOKUP(A53,Регистрация!$C$4:$N$103,8,FALSE))</f>
        <v>#N/A</v>
      </c>
      <c r="G53" s="19"/>
      <c r="H53" s="18"/>
      <c r="I53" s="24">
        <f t="shared" si="0"/>
        <v>0</v>
      </c>
      <c r="J53" s="8"/>
      <c r="K53" s="22">
        <f t="shared" si="1"/>
        <v>0</v>
      </c>
      <c r="L53" s="18"/>
      <c r="M53" s="24">
        <f t="shared" si="2"/>
        <v>0</v>
      </c>
      <c r="N53" s="8"/>
      <c r="O53" s="22">
        <f t="shared" si="3"/>
        <v>0</v>
      </c>
      <c r="P53" s="18"/>
      <c r="Q53" s="24">
        <f t="shared" si="4"/>
        <v>0</v>
      </c>
      <c r="R53" s="8"/>
      <c r="S53" s="22">
        <f t="shared" si="5"/>
        <v>0</v>
      </c>
      <c r="T53" s="18"/>
      <c r="U53" s="24">
        <f t="shared" si="6"/>
        <v>0</v>
      </c>
      <c r="V53" s="8"/>
      <c r="W53" s="22">
        <f t="shared" si="7"/>
        <v>0</v>
      </c>
      <c r="X53" s="18"/>
      <c r="Y53" s="24">
        <f t="shared" si="8"/>
        <v>0</v>
      </c>
      <c r="Z53" s="8"/>
      <c r="AA53" s="22">
        <f t="shared" si="9"/>
        <v>0</v>
      </c>
      <c r="AB53" s="20">
        <f t="shared" si="10"/>
        <v>0</v>
      </c>
      <c r="AC53" s="16"/>
    </row>
    <row r="54" spans="1:29" ht="15">
      <c r="A54" s="13">
        <v>45</v>
      </c>
      <c r="B54" s="9" t="e">
        <f>IF(VLOOKUP(A54,Регистрация!$C$4:$N$103,2,FALSE)=0," ",VLOOKUP(A54,Регистрация!$C$4:$N$103,2,FALSE))</f>
        <v>#N/A</v>
      </c>
      <c r="C54" s="9" t="e">
        <f>IF(VLOOKUP(A54,Регистрация!$C$4:$N$103,3,FALSE)=0," ",VLOOKUP(A54,Регистрация!$C$4:$N$103,3,FALSE))</f>
        <v>#N/A</v>
      </c>
      <c r="D54" s="8" t="e">
        <f>IF(VLOOKUP(A54,Регистрация!$C$4:$N$103,7,FALSE)=0,"б/р",VLOOKUP(A54,Регистрация!$C$4:$N$103,7,FALSE))</f>
        <v>#N/A</v>
      </c>
      <c r="E54" s="9" t="e">
        <f>IF(VLOOKUP(A54,Регистрация!$C$4:$N$103,11,FALSE)=0," ",VLOOKUP(A54,Регистрация!$C$4:$N$103,11,FALSE))</f>
        <v>#N/A</v>
      </c>
      <c r="F54" s="8" t="e">
        <f>IF(VLOOKUP(A54,Регистрация!$C$4:$N$103,8,FALSE)=0," ",VLOOKUP(A54,Регистрация!$C$4:$N$103,8,FALSE))</f>
        <v>#N/A</v>
      </c>
      <c r="G54" s="19"/>
      <c r="H54" s="18"/>
      <c r="I54" s="24">
        <f t="shared" si="0"/>
        <v>0</v>
      </c>
      <c r="J54" s="8"/>
      <c r="K54" s="22">
        <f t="shared" si="1"/>
        <v>0</v>
      </c>
      <c r="L54" s="18"/>
      <c r="M54" s="24">
        <f t="shared" si="2"/>
        <v>0</v>
      </c>
      <c r="N54" s="8"/>
      <c r="O54" s="22">
        <f t="shared" si="3"/>
        <v>0</v>
      </c>
      <c r="P54" s="18"/>
      <c r="Q54" s="24">
        <f t="shared" si="4"/>
        <v>0</v>
      </c>
      <c r="R54" s="8"/>
      <c r="S54" s="22">
        <f t="shared" si="5"/>
        <v>0</v>
      </c>
      <c r="T54" s="18"/>
      <c r="U54" s="24">
        <f t="shared" si="6"/>
        <v>0</v>
      </c>
      <c r="V54" s="8"/>
      <c r="W54" s="22">
        <f t="shared" si="7"/>
        <v>0</v>
      </c>
      <c r="X54" s="18"/>
      <c r="Y54" s="24">
        <f t="shared" si="8"/>
        <v>0</v>
      </c>
      <c r="Z54" s="8"/>
      <c r="AA54" s="22">
        <f t="shared" si="9"/>
        <v>0</v>
      </c>
      <c r="AB54" s="20">
        <f t="shared" si="10"/>
        <v>0</v>
      </c>
      <c r="AC54" s="16"/>
    </row>
    <row r="55" spans="1:29" ht="15">
      <c r="A55" s="13">
        <v>46</v>
      </c>
      <c r="B55" s="9" t="e">
        <f>IF(VLOOKUP(A55,Регистрация!$C$4:$N$103,2,FALSE)=0," ",VLOOKUP(A55,Регистрация!$C$4:$N$103,2,FALSE))</f>
        <v>#N/A</v>
      </c>
      <c r="C55" s="9" t="e">
        <f>IF(VLOOKUP(A55,Регистрация!$C$4:$N$103,3,FALSE)=0," ",VLOOKUP(A55,Регистрация!$C$4:$N$103,3,FALSE))</f>
        <v>#N/A</v>
      </c>
      <c r="D55" s="8" t="e">
        <f>IF(VLOOKUP(A55,Регистрация!$C$4:$N$103,7,FALSE)=0,"б/р",VLOOKUP(A55,Регистрация!$C$4:$N$103,7,FALSE))</f>
        <v>#N/A</v>
      </c>
      <c r="E55" s="9" t="e">
        <f>IF(VLOOKUP(A55,Регистрация!$C$4:$N$103,11,FALSE)=0," ",VLOOKUP(A55,Регистрация!$C$4:$N$103,11,FALSE))</f>
        <v>#N/A</v>
      </c>
      <c r="F55" s="8" t="e">
        <f>IF(VLOOKUP(A55,Регистрация!$C$4:$N$103,8,FALSE)=0," ",VLOOKUP(A55,Регистрация!$C$4:$N$103,8,FALSE))</f>
        <v>#N/A</v>
      </c>
      <c r="G55" s="19"/>
      <c r="H55" s="18"/>
      <c r="I55" s="24">
        <f t="shared" si="0"/>
        <v>0</v>
      </c>
      <c r="J55" s="8"/>
      <c r="K55" s="22">
        <f t="shared" si="1"/>
        <v>0</v>
      </c>
      <c r="L55" s="18"/>
      <c r="M55" s="24">
        <f t="shared" si="2"/>
        <v>0</v>
      </c>
      <c r="N55" s="8"/>
      <c r="O55" s="22">
        <f t="shared" si="3"/>
        <v>0</v>
      </c>
      <c r="P55" s="18"/>
      <c r="Q55" s="24">
        <f t="shared" si="4"/>
        <v>0</v>
      </c>
      <c r="R55" s="8"/>
      <c r="S55" s="22">
        <f t="shared" si="5"/>
        <v>0</v>
      </c>
      <c r="T55" s="18"/>
      <c r="U55" s="24">
        <f t="shared" si="6"/>
        <v>0</v>
      </c>
      <c r="V55" s="8"/>
      <c r="W55" s="22">
        <f t="shared" si="7"/>
        <v>0</v>
      </c>
      <c r="X55" s="18"/>
      <c r="Y55" s="24">
        <f t="shared" si="8"/>
        <v>0</v>
      </c>
      <c r="Z55" s="8"/>
      <c r="AA55" s="22">
        <f t="shared" si="9"/>
        <v>0</v>
      </c>
      <c r="AB55" s="20">
        <f t="shared" si="10"/>
        <v>0</v>
      </c>
      <c r="AC55" s="16"/>
    </row>
    <row r="56" spans="1:29" ht="15">
      <c r="A56" s="13">
        <v>47</v>
      </c>
      <c r="B56" s="9" t="e">
        <f>IF(VLOOKUP(A56,Регистрация!$C$4:$N$103,2,FALSE)=0," ",VLOOKUP(A56,Регистрация!$C$4:$N$103,2,FALSE))</f>
        <v>#N/A</v>
      </c>
      <c r="C56" s="9" t="e">
        <f>IF(VLOOKUP(A56,Регистрация!$C$4:$N$103,3,FALSE)=0," ",VLOOKUP(A56,Регистрация!$C$4:$N$103,3,FALSE))</f>
        <v>#N/A</v>
      </c>
      <c r="D56" s="8" t="e">
        <f>IF(VLOOKUP(A56,Регистрация!$C$4:$N$103,7,FALSE)=0,"б/р",VLOOKUP(A56,Регистрация!$C$4:$N$103,7,FALSE))</f>
        <v>#N/A</v>
      </c>
      <c r="E56" s="9" t="e">
        <f>IF(VLOOKUP(A56,Регистрация!$C$4:$N$103,11,FALSE)=0," ",VLOOKUP(A56,Регистрация!$C$4:$N$103,11,FALSE))</f>
        <v>#N/A</v>
      </c>
      <c r="F56" s="8" t="e">
        <f>IF(VLOOKUP(A56,Регистрация!$C$4:$N$103,8,FALSE)=0," ",VLOOKUP(A56,Регистрация!$C$4:$N$103,8,FALSE))</f>
        <v>#N/A</v>
      </c>
      <c r="G56" s="19"/>
      <c r="H56" s="18"/>
      <c r="I56" s="24">
        <f t="shared" si="0"/>
        <v>0</v>
      </c>
      <c r="J56" s="8"/>
      <c r="K56" s="22">
        <f t="shared" si="1"/>
        <v>0</v>
      </c>
      <c r="L56" s="18"/>
      <c r="M56" s="24">
        <f t="shared" si="2"/>
        <v>0</v>
      </c>
      <c r="N56" s="8"/>
      <c r="O56" s="22">
        <f t="shared" si="3"/>
        <v>0</v>
      </c>
      <c r="P56" s="18"/>
      <c r="Q56" s="24">
        <f t="shared" si="4"/>
        <v>0</v>
      </c>
      <c r="R56" s="8"/>
      <c r="S56" s="22">
        <f t="shared" si="5"/>
        <v>0</v>
      </c>
      <c r="T56" s="18"/>
      <c r="U56" s="24">
        <f t="shared" si="6"/>
        <v>0</v>
      </c>
      <c r="V56" s="8"/>
      <c r="W56" s="22">
        <f t="shared" si="7"/>
        <v>0</v>
      </c>
      <c r="X56" s="18"/>
      <c r="Y56" s="24">
        <f t="shared" si="8"/>
        <v>0</v>
      </c>
      <c r="Z56" s="8"/>
      <c r="AA56" s="22">
        <f t="shared" si="9"/>
        <v>0</v>
      </c>
      <c r="AB56" s="20">
        <f t="shared" si="10"/>
        <v>0</v>
      </c>
      <c r="AC56" s="16"/>
    </row>
    <row r="57" spans="1:29" ht="15">
      <c r="A57" s="13">
        <v>48</v>
      </c>
      <c r="B57" s="9" t="e">
        <f>IF(VLOOKUP(A57,Регистрация!$C$4:$N$103,2,FALSE)=0," ",VLOOKUP(A57,Регистрация!$C$4:$N$103,2,FALSE))</f>
        <v>#N/A</v>
      </c>
      <c r="C57" s="9" t="e">
        <f>IF(VLOOKUP(A57,Регистрация!$C$4:$N$103,3,FALSE)=0," ",VLOOKUP(A57,Регистрация!$C$4:$N$103,3,FALSE))</f>
        <v>#N/A</v>
      </c>
      <c r="D57" s="8" t="e">
        <f>IF(VLOOKUP(A57,Регистрация!$C$4:$N$103,7,FALSE)=0,"б/р",VLOOKUP(A57,Регистрация!$C$4:$N$103,7,FALSE))</f>
        <v>#N/A</v>
      </c>
      <c r="E57" s="9" t="e">
        <f>IF(VLOOKUP(A57,Регистрация!$C$4:$N$103,11,FALSE)=0," ",VLOOKUP(A57,Регистрация!$C$4:$N$103,11,FALSE))</f>
        <v>#N/A</v>
      </c>
      <c r="F57" s="8" t="e">
        <f>IF(VLOOKUP(A57,Регистрация!$C$4:$N$103,8,FALSE)=0," ",VLOOKUP(A57,Регистрация!$C$4:$N$103,8,FALSE))</f>
        <v>#N/A</v>
      </c>
      <c r="G57" s="19"/>
      <c r="H57" s="18"/>
      <c r="I57" s="24">
        <f t="shared" si="0"/>
        <v>0</v>
      </c>
      <c r="J57" s="8"/>
      <c r="K57" s="22">
        <f t="shared" si="1"/>
        <v>0</v>
      </c>
      <c r="L57" s="18"/>
      <c r="M57" s="24">
        <f t="shared" si="2"/>
        <v>0</v>
      </c>
      <c r="N57" s="8"/>
      <c r="O57" s="22">
        <f t="shared" si="3"/>
        <v>0</v>
      </c>
      <c r="P57" s="18"/>
      <c r="Q57" s="24">
        <f t="shared" si="4"/>
        <v>0</v>
      </c>
      <c r="R57" s="8"/>
      <c r="S57" s="22">
        <f t="shared" si="5"/>
        <v>0</v>
      </c>
      <c r="T57" s="18"/>
      <c r="U57" s="24">
        <f t="shared" si="6"/>
        <v>0</v>
      </c>
      <c r="V57" s="8"/>
      <c r="W57" s="22">
        <f t="shared" si="7"/>
        <v>0</v>
      </c>
      <c r="X57" s="18"/>
      <c r="Y57" s="24">
        <f t="shared" si="8"/>
        <v>0</v>
      </c>
      <c r="Z57" s="8"/>
      <c r="AA57" s="22">
        <f t="shared" si="9"/>
        <v>0</v>
      </c>
      <c r="AB57" s="20">
        <f t="shared" si="10"/>
        <v>0</v>
      </c>
      <c r="AC57" s="16"/>
    </row>
    <row r="58" spans="1:29" ht="15">
      <c r="A58" s="13">
        <v>49</v>
      </c>
      <c r="B58" s="9" t="e">
        <f>IF(VLOOKUP(A58,Регистрация!$C$4:$N$103,2,FALSE)=0," ",VLOOKUP(A58,Регистрация!$C$4:$N$103,2,FALSE))</f>
        <v>#N/A</v>
      </c>
      <c r="C58" s="9" t="e">
        <f>IF(VLOOKUP(A58,Регистрация!$C$4:$N$103,3,FALSE)=0," ",VLOOKUP(A58,Регистрация!$C$4:$N$103,3,FALSE))</f>
        <v>#N/A</v>
      </c>
      <c r="D58" s="8" t="e">
        <f>IF(VLOOKUP(A58,Регистрация!$C$4:$N$103,7,FALSE)=0,"б/р",VLOOKUP(A58,Регистрация!$C$4:$N$103,7,FALSE))</f>
        <v>#N/A</v>
      </c>
      <c r="E58" s="9" t="e">
        <f>IF(VLOOKUP(A58,Регистрация!$C$4:$N$103,11,FALSE)=0," ",VLOOKUP(A58,Регистрация!$C$4:$N$103,11,FALSE))</f>
        <v>#N/A</v>
      </c>
      <c r="F58" s="8" t="e">
        <f>IF(VLOOKUP(A58,Регистрация!$C$4:$N$103,8,FALSE)=0," ",VLOOKUP(A58,Регистрация!$C$4:$N$103,8,FALSE))</f>
        <v>#N/A</v>
      </c>
      <c r="G58" s="19"/>
      <c r="H58" s="18"/>
      <c r="I58" s="24">
        <f t="shared" si="0"/>
        <v>0</v>
      </c>
      <c r="J58" s="8"/>
      <c r="K58" s="22">
        <f t="shared" si="1"/>
        <v>0</v>
      </c>
      <c r="L58" s="18"/>
      <c r="M58" s="24">
        <f t="shared" si="2"/>
        <v>0</v>
      </c>
      <c r="N58" s="8"/>
      <c r="O58" s="22">
        <f t="shared" si="3"/>
        <v>0</v>
      </c>
      <c r="P58" s="18"/>
      <c r="Q58" s="24">
        <f t="shared" si="4"/>
        <v>0</v>
      </c>
      <c r="R58" s="8"/>
      <c r="S58" s="22">
        <f t="shared" si="5"/>
        <v>0</v>
      </c>
      <c r="T58" s="18"/>
      <c r="U58" s="24">
        <f t="shared" si="6"/>
        <v>0</v>
      </c>
      <c r="V58" s="8"/>
      <c r="W58" s="22">
        <f t="shared" si="7"/>
        <v>0</v>
      </c>
      <c r="X58" s="18"/>
      <c r="Y58" s="24">
        <f t="shared" si="8"/>
        <v>0</v>
      </c>
      <c r="Z58" s="8"/>
      <c r="AA58" s="22">
        <f t="shared" si="9"/>
        <v>0</v>
      </c>
      <c r="AB58" s="20">
        <f t="shared" si="10"/>
        <v>0</v>
      </c>
      <c r="AC58" s="16"/>
    </row>
    <row r="59" spans="1:29" ht="15">
      <c r="A59" s="13">
        <v>50</v>
      </c>
      <c r="B59" s="9" t="e">
        <f>IF(VLOOKUP(A59,Регистрация!$C$4:$N$103,2,FALSE)=0," ",VLOOKUP(A59,Регистрация!$C$4:$N$103,2,FALSE))</f>
        <v>#N/A</v>
      </c>
      <c r="C59" s="9" t="e">
        <f>IF(VLOOKUP(A59,Регистрация!$C$4:$N$103,3,FALSE)=0," ",VLOOKUP(A59,Регистрация!$C$4:$N$103,3,FALSE))</f>
        <v>#N/A</v>
      </c>
      <c r="D59" s="8" t="e">
        <f>IF(VLOOKUP(A59,Регистрация!$C$4:$N$103,7,FALSE)=0,"б/р",VLOOKUP(A59,Регистрация!$C$4:$N$103,7,FALSE))</f>
        <v>#N/A</v>
      </c>
      <c r="E59" s="9" t="e">
        <f>IF(VLOOKUP(A59,Регистрация!$C$4:$N$103,11,FALSE)=0," ",VLOOKUP(A59,Регистрация!$C$4:$N$103,11,FALSE))</f>
        <v>#N/A</v>
      </c>
      <c r="F59" s="8" t="e">
        <f>IF(VLOOKUP(A59,Регистрация!$C$4:$N$103,8,FALSE)=0," ",VLOOKUP(A59,Регистрация!$C$4:$N$103,8,FALSE))</f>
        <v>#N/A</v>
      </c>
      <c r="G59" s="19"/>
      <c r="H59" s="18"/>
      <c r="I59" s="24">
        <f t="shared" si="0"/>
        <v>0</v>
      </c>
      <c r="J59" s="8"/>
      <c r="K59" s="22">
        <f t="shared" si="1"/>
        <v>0</v>
      </c>
      <c r="L59" s="18"/>
      <c r="M59" s="24">
        <f t="shared" si="2"/>
        <v>0</v>
      </c>
      <c r="N59" s="8"/>
      <c r="O59" s="22">
        <f t="shared" si="3"/>
        <v>0</v>
      </c>
      <c r="P59" s="18"/>
      <c r="Q59" s="24">
        <f t="shared" si="4"/>
        <v>0</v>
      </c>
      <c r="R59" s="8"/>
      <c r="S59" s="22">
        <f t="shared" si="5"/>
        <v>0</v>
      </c>
      <c r="T59" s="18"/>
      <c r="U59" s="24">
        <f t="shared" si="6"/>
        <v>0</v>
      </c>
      <c r="V59" s="8"/>
      <c r="W59" s="22">
        <f t="shared" si="7"/>
        <v>0</v>
      </c>
      <c r="X59" s="18"/>
      <c r="Y59" s="24">
        <f t="shared" si="8"/>
        <v>0</v>
      </c>
      <c r="Z59" s="8"/>
      <c r="AA59" s="22">
        <f t="shared" si="9"/>
        <v>0</v>
      </c>
      <c r="AB59" s="20">
        <f t="shared" si="10"/>
        <v>0</v>
      </c>
      <c r="AC59" s="16"/>
    </row>
    <row r="60" spans="1:29" ht="15">
      <c r="A60" s="13">
        <v>51</v>
      </c>
      <c r="B60" s="9" t="e">
        <f>IF(VLOOKUP(A60,Регистрация!$C$4:$N$103,2,FALSE)=0," ",VLOOKUP(A60,Регистрация!$C$4:$N$103,2,FALSE))</f>
        <v>#N/A</v>
      </c>
      <c r="C60" s="9" t="e">
        <f>IF(VLOOKUP(A60,Регистрация!$C$4:$N$103,3,FALSE)=0," ",VLOOKUP(A60,Регистрация!$C$4:$N$103,3,FALSE))</f>
        <v>#N/A</v>
      </c>
      <c r="D60" s="8" t="e">
        <f>IF(VLOOKUP(A60,Регистрация!$C$4:$N$103,7,FALSE)=0,"б/р",VLOOKUP(A60,Регистрация!$C$4:$N$103,7,FALSE))</f>
        <v>#N/A</v>
      </c>
      <c r="E60" s="9" t="e">
        <f>IF(VLOOKUP(A60,Регистрация!$C$4:$N$103,11,FALSE)=0," ",VLOOKUP(A60,Регистрация!$C$4:$N$103,11,FALSE))</f>
        <v>#N/A</v>
      </c>
      <c r="F60" s="8" t="e">
        <f>IF(VLOOKUP(A60,Регистрация!$C$4:$N$103,8,FALSE)=0," ",VLOOKUP(A60,Регистрация!$C$4:$N$103,8,FALSE))</f>
        <v>#N/A</v>
      </c>
      <c r="G60" s="19"/>
      <c r="H60" s="18"/>
      <c r="I60" s="24">
        <f t="shared" si="0"/>
        <v>0</v>
      </c>
      <c r="J60" s="8"/>
      <c r="K60" s="22">
        <f t="shared" si="1"/>
        <v>0</v>
      </c>
      <c r="L60" s="18"/>
      <c r="M60" s="24">
        <f t="shared" si="2"/>
        <v>0</v>
      </c>
      <c r="N60" s="8"/>
      <c r="O60" s="22">
        <f t="shared" si="3"/>
        <v>0</v>
      </c>
      <c r="P60" s="18"/>
      <c r="Q60" s="24">
        <f t="shared" si="4"/>
        <v>0</v>
      </c>
      <c r="R60" s="8"/>
      <c r="S60" s="22">
        <f t="shared" si="5"/>
        <v>0</v>
      </c>
      <c r="T60" s="18"/>
      <c r="U60" s="24">
        <f t="shared" si="6"/>
        <v>0</v>
      </c>
      <c r="V60" s="8"/>
      <c r="W60" s="22">
        <f t="shared" si="7"/>
        <v>0</v>
      </c>
      <c r="X60" s="18"/>
      <c r="Y60" s="24">
        <f t="shared" si="8"/>
        <v>0</v>
      </c>
      <c r="Z60" s="8"/>
      <c r="AA60" s="22">
        <f t="shared" si="9"/>
        <v>0</v>
      </c>
      <c r="AB60" s="20">
        <f t="shared" si="10"/>
        <v>0</v>
      </c>
      <c r="AC60" s="16"/>
    </row>
    <row r="61" spans="1:29" ht="15">
      <c r="A61" s="13">
        <v>52</v>
      </c>
      <c r="B61" s="9" t="e">
        <f>IF(VLOOKUP(A61,Регистрация!$C$4:$N$103,2,FALSE)=0," ",VLOOKUP(A61,Регистрация!$C$4:$N$103,2,FALSE))</f>
        <v>#N/A</v>
      </c>
      <c r="C61" s="9" t="e">
        <f>IF(VLOOKUP(A61,Регистрация!$C$4:$N$103,3,FALSE)=0," ",VLOOKUP(A61,Регистрация!$C$4:$N$103,3,FALSE))</f>
        <v>#N/A</v>
      </c>
      <c r="D61" s="8" t="e">
        <f>IF(VLOOKUP(A61,Регистрация!$C$4:$N$103,7,FALSE)=0,"б/р",VLOOKUP(A61,Регистрация!$C$4:$N$103,7,FALSE))</f>
        <v>#N/A</v>
      </c>
      <c r="E61" s="9" t="e">
        <f>IF(VLOOKUP(A61,Регистрация!$C$4:$N$103,11,FALSE)=0," ",VLOOKUP(A61,Регистрация!$C$4:$N$103,11,FALSE))</f>
        <v>#N/A</v>
      </c>
      <c r="F61" s="8" t="e">
        <f>IF(VLOOKUP(A61,Регистрация!$C$4:$N$103,8,FALSE)=0," ",VLOOKUP(A61,Регистрация!$C$4:$N$103,8,FALSE))</f>
        <v>#N/A</v>
      </c>
      <c r="G61" s="19"/>
      <c r="H61" s="18"/>
      <c r="I61" s="24">
        <f t="shared" si="0"/>
        <v>0</v>
      </c>
      <c r="J61" s="8"/>
      <c r="K61" s="22">
        <f t="shared" si="1"/>
        <v>0</v>
      </c>
      <c r="L61" s="18"/>
      <c r="M61" s="24">
        <f t="shared" si="2"/>
        <v>0</v>
      </c>
      <c r="N61" s="8"/>
      <c r="O61" s="22">
        <f t="shared" si="3"/>
        <v>0</v>
      </c>
      <c r="P61" s="18"/>
      <c r="Q61" s="24">
        <f t="shared" si="4"/>
        <v>0</v>
      </c>
      <c r="R61" s="8"/>
      <c r="S61" s="22">
        <f t="shared" si="5"/>
        <v>0</v>
      </c>
      <c r="T61" s="18"/>
      <c r="U61" s="24">
        <f t="shared" si="6"/>
        <v>0</v>
      </c>
      <c r="V61" s="8"/>
      <c r="W61" s="22">
        <f t="shared" si="7"/>
        <v>0</v>
      </c>
      <c r="X61" s="18"/>
      <c r="Y61" s="24">
        <f t="shared" si="8"/>
        <v>0</v>
      </c>
      <c r="Z61" s="8"/>
      <c r="AA61" s="22">
        <f t="shared" si="9"/>
        <v>0</v>
      </c>
      <c r="AB61" s="20">
        <f t="shared" si="10"/>
        <v>0</v>
      </c>
      <c r="AC61" s="16"/>
    </row>
    <row r="62" spans="1:29" ht="15">
      <c r="A62" s="13">
        <v>53</v>
      </c>
      <c r="B62" s="9" t="e">
        <f>IF(VLOOKUP(A62,Регистрация!$C$4:$N$103,2,FALSE)=0," ",VLOOKUP(A62,Регистрация!$C$4:$N$103,2,FALSE))</f>
        <v>#N/A</v>
      </c>
      <c r="C62" s="9" t="e">
        <f>IF(VLOOKUP(A62,Регистрация!$C$4:$N$103,3,FALSE)=0," ",VLOOKUP(A62,Регистрация!$C$4:$N$103,3,FALSE))</f>
        <v>#N/A</v>
      </c>
      <c r="D62" s="8" t="e">
        <f>IF(VLOOKUP(A62,Регистрация!$C$4:$N$103,7,FALSE)=0,"б/р",VLOOKUP(A62,Регистрация!$C$4:$N$103,7,FALSE))</f>
        <v>#N/A</v>
      </c>
      <c r="E62" s="9" t="e">
        <f>IF(VLOOKUP(A62,Регистрация!$C$4:$N$103,11,FALSE)=0," ",VLOOKUP(A62,Регистрация!$C$4:$N$103,11,FALSE))</f>
        <v>#N/A</v>
      </c>
      <c r="F62" s="8" t="e">
        <f>IF(VLOOKUP(A62,Регистрация!$C$4:$N$103,8,FALSE)=0," ",VLOOKUP(A62,Регистрация!$C$4:$N$103,8,FALSE))</f>
        <v>#N/A</v>
      </c>
      <c r="G62" s="19"/>
      <c r="H62" s="18"/>
      <c r="I62" s="24">
        <f t="shared" si="0"/>
        <v>0</v>
      </c>
      <c r="J62" s="8"/>
      <c r="K62" s="22">
        <f t="shared" si="1"/>
        <v>0</v>
      </c>
      <c r="L62" s="18"/>
      <c r="M62" s="24">
        <f t="shared" si="2"/>
        <v>0</v>
      </c>
      <c r="N62" s="8"/>
      <c r="O62" s="22">
        <f t="shared" si="3"/>
        <v>0</v>
      </c>
      <c r="P62" s="18"/>
      <c r="Q62" s="24">
        <f t="shared" si="4"/>
        <v>0</v>
      </c>
      <c r="R62" s="8"/>
      <c r="S62" s="22">
        <f t="shared" si="5"/>
        <v>0</v>
      </c>
      <c r="T62" s="18"/>
      <c r="U62" s="24">
        <f t="shared" si="6"/>
        <v>0</v>
      </c>
      <c r="V62" s="8"/>
      <c r="W62" s="22">
        <f t="shared" si="7"/>
        <v>0</v>
      </c>
      <c r="X62" s="18"/>
      <c r="Y62" s="24">
        <f t="shared" si="8"/>
        <v>0</v>
      </c>
      <c r="Z62" s="8"/>
      <c r="AA62" s="22">
        <f t="shared" si="9"/>
        <v>0</v>
      </c>
      <c r="AB62" s="20">
        <f t="shared" si="10"/>
        <v>0</v>
      </c>
      <c r="AC62" s="16"/>
    </row>
    <row r="63" spans="1:29" ht="15">
      <c r="A63" s="13">
        <v>54</v>
      </c>
      <c r="B63" s="9" t="e">
        <f>IF(VLOOKUP(A63,Регистрация!$C$4:$N$103,2,FALSE)=0," ",VLOOKUP(A63,Регистрация!$C$4:$N$103,2,FALSE))</f>
        <v>#N/A</v>
      </c>
      <c r="C63" s="9" t="e">
        <f>IF(VLOOKUP(A63,Регистрация!$C$4:$N$103,3,FALSE)=0," ",VLOOKUP(A63,Регистрация!$C$4:$N$103,3,FALSE))</f>
        <v>#N/A</v>
      </c>
      <c r="D63" s="8" t="e">
        <f>IF(VLOOKUP(A63,Регистрация!$C$4:$N$103,7,FALSE)=0,"б/р",VLOOKUP(A63,Регистрация!$C$4:$N$103,7,FALSE))</f>
        <v>#N/A</v>
      </c>
      <c r="E63" s="9" t="e">
        <f>IF(VLOOKUP(A63,Регистрация!$C$4:$N$103,11,FALSE)=0," ",VLOOKUP(A63,Регистрация!$C$4:$N$103,11,FALSE))</f>
        <v>#N/A</v>
      </c>
      <c r="F63" s="8" t="e">
        <f>IF(VLOOKUP(A63,Регистрация!$C$4:$N$103,8,FALSE)=0," ",VLOOKUP(A63,Регистрация!$C$4:$N$103,8,FALSE))</f>
        <v>#N/A</v>
      </c>
      <c r="G63" s="19"/>
      <c r="H63" s="18"/>
      <c r="I63" s="24">
        <f t="shared" si="0"/>
        <v>0</v>
      </c>
      <c r="J63" s="8"/>
      <c r="K63" s="22">
        <f t="shared" si="1"/>
        <v>0</v>
      </c>
      <c r="L63" s="18"/>
      <c r="M63" s="24">
        <f t="shared" si="2"/>
        <v>0</v>
      </c>
      <c r="N63" s="8"/>
      <c r="O63" s="22">
        <f t="shared" si="3"/>
        <v>0</v>
      </c>
      <c r="P63" s="18"/>
      <c r="Q63" s="24">
        <f t="shared" si="4"/>
        <v>0</v>
      </c>
      <c r="R63" s="8"/>
      <c r="S63" s="22">
        <f t="shared" si="5"/>
        <v>0</v>
      </c>
      <c r="T63" s="18"/>
      <c r="U63" s="24">
        <f t="shared" si="6"/>
        <v>0</v>
      </c>
      <c r="V63" s="8"/>
      <c r="W63" s="22">
        <f t="shared" si="7"/>
        <v>0</v>
      </c>
      <c r="X63" s="18"/>
      <c r="Y63" s="24">
        <f t="shared" si="8"/>
        <v>0</v>
      </c>
      <c r="Z63" s="8"/>
      <c r="AA63" s="22">
        <f t="shared" si="9"/>
        <v>0</v>
      </c>
      <c r="AB63" s="20">
        <f t="shared" si="10"/>
        <v>0</v>
      </c>
      <c r="AC63" s="16"/>
    </row>
    <row r="64" spans="1:29" ht="15">
      <c r="A64" s="13">
        <v>55</v>
      </c>
      <c r="B64" s="9" t="e">
        <f>IF(VLOOKUP(A64,Регистрация!$C$4:$N$103,2,FALSE)=0," ",VLOOKUP(A64,Регистрация!$C$4:$N$103,2,FALSE))</f>
        <v>#N/A</v>
      </c>
      <c r="C64" s="9" t="e">
        <f>IF(VLOOKUP(A64,Регистрация!$C$4:$N$103,3,FALSE)=0," ",VLOOKUP(A64,Регистрация!$C$4:$N$103,3,FALSE))</f>
        <v>#N/A</v>
      </c>
      <c r="D64" s="8" t="e">
        <f>IF(VLOOKUP(A64,Регистрация!$C$4:$N$103,7,FALSE)=0,"б/р",VLOOKUP(A64,Регистрация!$C$4:$N$103,7,FALSE))</f>
        <v>#N/A</v>
      </c>
      <c r="E64" s="9" t="e">
        <f>IF(VLOOKUP(A64,Регистрация!$C$4:$N$103,11,FALSE)=0," ",VLOOKUP(A64,Регистрация!$C$4:$N$103,11,FALSE))</f>
        <v>#N/A</v>
      </c>
      <c r="F64" s="8" t="e">
        <f>IF(VLOOKUP(A64,Регистрация!$C$4:$N$103,8,FALSE)=0," ",VLOOKUP(A64,Регистрация!$C$4:$N$103,8,FALSE))</f>
        <v>#N/A</v>
      </c>
      <c r="G64" s="19"/>
      <c r="H64" s="18"/>
      <c r="I64" s="24">
        <f t="shared" si="0"/>
        <v>0</v>
      </c>
      <c r="J64" s="8"/>
      <c r="K64" s="22">
        <f t="shared" si="1"/>
        <v>0</v>
      </c>
      <c r="L64" s="18"/>
      <c r="M64" s="24">
        <f t="shared" si="2"/>
        <v>0</v>
      </c>
      <c r="N64" s="8"/>
      <c r="O64" s="22">
        <f t="shared" si="3"/>
        <v>0</v>
      </c>
      <c r="P64" s="18"/>
      <c r="Q64" s="24">
        <f t="shared" si="4"/>
        <v>0</v>
      </c>
      <c r="R64" s="8"/>
      <c r="S64" s="22">
        <f t="shared" si="5"/>
        <v>0</v>
      </c>
      <c r="T64" s="18"/>
      <c r="U64" s="24">
        <f t="shared" si="6"/>
        <v>0</v>
      </c>
      <c r="V64" s="8"/>
      <c r="W64" s="22">
        <f t="shared" si="7"/>
        <v>0</v>
      </c>
      <c r="X64" s="18"/>
      <c r="Y64" s="24">
        <f t="shared" si="8"/>
        <v>0</v>
      </c>
      <c r="Z64" s="8"/>
      <c r="AA64" s="22">
        <f t="shared" si="9"/>
        <v>0</v>
      </c>
      <c r="AB64" s="20">
        <f t="shared" si="10"/>
        <v>0</v>
      </c>
      <c r="AC64" s="16"/>
    </row>
    <row r="65" spans="1:29" ht="15">
      <c r="A65" s="13">
        <v>56</v>
      </c>
      <c r="B65" s="9" t="e">
        <f>IF(VLOOKUP(A65,Регистрация!$C$4:$N$103,2,FALSE)=0," ",VLOOKUP(A65,Регистрация!$C$4:$N$103,2,FALSE))</f>
        <v>#N/A</v>
      </c>
      <c r="C65" s="9" t="e">
        <f>IF(VLOOKUP(A65,Регистрация!$C$4:$N$103,3,FALSE)=0," ",VLOOKUP(A65,Регистрация!$C$4:$N$103,3,FALSE))</f>
        <v>#N/A</v>
      </c>
      <c r="D65" s="8" t="e">
        <f>IF(VLOOKUP(A65,Регистрация!$C$4:$N$103,7,FALSE)=0,"б/р",VLOOKUP(A65,Регистрация!$C$4:$N$103,7,FALSE))</f>
        <v>#N/A</v>
      </c>
      <c r="E65" s="9" t="e">
        <f>IF(VLOOKUP(A65,Регистрация!$C$4:$N$103,11,FALSE)=0," ",VLOOKUP(A65,Регистрация!$C$4:$N$103,11,FALSE))</f>
        <v>#N/A</v>
      </c>
      <c r="F65" s="8" t="e">
        <f>IF(VLOOKUP(A65,Регистрация!$C$4:$N$103,8,FALSE)=0," ",VLOOKUP(A65,Регистрация!$C$4:$N$103,8,FALSE))</f>
        <v>#N/A</v>
      </c>
      <c r="G65" s="19"/>
      <c r="H65" s="18"/>
      <c r="I65" s="24">
        <f t="shared" si="0"/>
        <v>0</v>
      </c>
      <c r="J65" s="8"/>
      <c r="K65" s="22">
        <f t="shared" si="1"/>
        <v>0</v>
      </c>
      <c r="L65" s="18"/>
      <c r="M65" s="24">
        <f t="shared" si="2"/>
        <v>0</v>
      </c>
      <c r="N65" s="8"/>
      <c r="O65" s="22">
        <f t="shared" si="3"/>
        <v>0</v>
      </c>
      <c r="P65" s="18"/>
      <c r="Q65" s="24">
        <f t="shared" si="4"/>
        <v>0</v>
      </c>
      <c r="R65" s="8"/>
      <c r="S65" s="22">
        <f t="shared" si="5"/>
        <v>0</v>
      </c>
      <c r="T65" s="18"/>
      <c r="U65" s="24">
        <f t="shared" si="6"/>
        <v>0</v>
      </c>
      <c r="V65" s="8"/>
      <c r="W65" s="22">
        <f t="shared" si="7"/>
        <v>0</v>
      </c>
      <c r="X65" s="18"/>
      <c r="Y65" s="24">
        <f t="shared" si="8"/>
        <v>0</v>
      </c>
      <c r="Z65" s="8"/>
      <c r="AA65" s="22">
        <f t="shared" si="9"/>
        <v>0</v>
      </c>
      <c r="AB65" s="20">
        <f t="shared" si="10"/>
        <v>0</v>
      </c>
      <c r="AC65" s="16"/>
    </row>
    <row r="66" spans="1:29" ht="15">
      <c r="A66" s="13">
        <v>57</v>
      </c>
      <c r="B66" s="9" t="e">
        <f>IF(VLOOKUP(A66,Регистрация!$C$4:$N$103,2,FALSE)=0," ",VLOOKUP(A66,Регистрация!$C$4:$N$103,2,FALSE))</f>
        <v>#N/A</v>
      </c>
      <c r="C66" s="9" t="e">
        <f>IF(VLOOKUP(A66,Регистрация!$C$4:$N$103,3,FALSE)=0," ",VLOOKUP(A66,Регистрация!$C$4:$N$103,3,FALSE))</f>
        <v>#N/A</v>
      </c>
      <c r="D66" s="8" t="e">
        <f>IF(VLOOKUP(A66,Регистрация!$C$4:$N$103,7,FALSE)=0,"б/р",VLOOKUP(A66,Регистрация!$C$4:$N$103,7,FALSE))</f>
        <v>#N/A</v>
      </c>
      <c r="E66" s="9" t="e">
        <f>IF(VLOOKUP(A66,Регистрация!$C$4:$N$103,11,FALSE)=0," ",VLOOKUP(A66,Регистрация!$C$4:$N$103,11,FALSE))</f>
        <v>#N/A</v>
      </c>
      <c r="F66" s="8" t="e">
        <f>IF(VLOOKUP(A66,Регистрация!$C$4:$N$103,8,FALSE)=0," ",VLOOKUP(A66,Регистрация!$C$4:$N$103,8,FALSE))</f>
        <v>#N/A</v>
      </c>
      <c r="G66" s="19"/>
      <c r="H66" s="18"/>
      <c r="I66" s="24">
        <f t="shared" si="0"/>
        <v>0</v>
      </c>
      <c r="J66" s="8"/>
      <c r="K66" s="22">
        <f t="shared" si="1"/>
        <v>0</v>
      </c>
      <c r="L66" s="18"/>
      <c r="M66" s="24">
        <f t="shared" si="2"/>
        <v>0</v>
      </c>
      <c r="N66" s="8"/>
      <c r="O66" s="22">
        <f t="shared" si="3"/>
        <v>0</v>
      </c>
      <c r="P66" s="18"/>
      <c r="Q66" s="24">
        <f t="shared" si="4"/>
        <v>0</v>
      </c>
      <c r="R66" s="8"/>
      <c r="S66" s="22">
        <f t="shared" si="5"/>
        <v>0</v>
      </c>
      <c r="T66" s="18"/>
      <c r="U66" s="24">
        <f t="shared" si="6"/>
        <v>0</v>
      </c>
      <c r="V66" s="8"/>
      <c r="W66" s="22">
        <f t="shared" si="7"/>
        <v>0</v>
      </c>
      <c r="X66" s="18"/>
      <c r="Y66" s="24">
        <f t="shared" si="8"/>
        <v>0</v>
      </c>
      <c r="Z66" s="8"/>
      <c r="AA66" s="22">
        <f t="shared" si="9"/>
        <v>0</v>
      </c>
      <c r="AB66" s="20">
        <f t="shared" si="10"/>
        <v>0</v>
      </c>
      <c r="AC66" s="16"/>
    </row>
    <row r="67" spans="1:29" ht="15">
      <c r="A67" s="13">
        <v>58</v>
      </c>
      <c r="B67" s="9" t="e">
        <f>IF(VLOOKUP(A67,Регистрация!$C$4:$N$103,2,FALSE)=0," ",VLOOKUP(A67,Регистрация!$C$4:$N$103,2,FALSE))</f>
        <v>#N/A</v>
      </c>
      <c r="C67" s="9" t="e">
        <f>IF(VLOOKUP(A67,Регистрация!$C$4:$N$103,3,FALSE)=0," ",VLOOKUP(A67,Регистрация!$C$4:$N$103,3,FALSE))</f>
        <v>#N/A</v>
      </c>
      <c r="D67" s="8" t="e">
        <f>IF(VLOOKUP(A67,Регистрация!$C$4:$N$103,7,FALSE)=0,"б/р",VLOOKUP(A67,Регистрация!$C$4:$N$103,7,FALSE))</f>
        <v>#N/A</v>
      </c>
      <c r="E67" s="9" t="e">
        <f>IF(VLOOKUP(A67,Регистрация!$C$4:$N$103,11,FALSE)=0," ",VLOOKUP(A67,Регистрация!$C$4:$N$103,11,FALSE))</f>
        <v>#N/A</v>
      </c>
      <c r="F67" s="8" t="e">
        <f>IF(VLOOKUP(A67,Регистрация!$C$4:$N$103,8,FALSE)=0," ",VLOOKUP(A67,Регистрация!$C$4:$N$103,8,FALSE))</f>
        <v>#N/A</v>
      </c>
      <c r="G67" s="19"/>
      <c r="H67" s="18"/>
      <c r="I67" s="24">
        <f t="shared" si="0"/>
        <v>0</v>
      </c>
      <c r="J67" s="8"/>
      <c r="K67" s="22">
        <f t="shared" si="1"/>
        <v>0</v>
      </c>
      <c r="L67" s="18"/>
      <c r="M67" s="24">
        <f t="shared" si="2"/>
        <v>0</v>
      </c>
      <c r="N67" s="8"/>
      <c r="O67" s="22">
        <f t="shared" si="3"/>
        <v>0</v>
      </c>
      <c r="P67" s="18"/>
      <c r="Q67" s="24">
        <f t="shared" si="4"/>
        <v>0</v>
      </c>
      <c r="R67" s="8"/>
      <c r="S67" s="22">
        <f t="shared" si="5"/>
        <v>0</v>
      </c>
      <c r="T67" s="18"/>
      <c r="U67" s="24">
        <f t="shared" si="6"/>
        <v>0</v>
      </c>
      <c r="V67" s="8"/>
      <c r="W67" s="22">
        <f t="shared" si="7"/>
        <v>0</v>
      </c>
      <c r="X67" s="18"/>
      <c r="Y67" s="24">
        <f t="shared" si="8"/>
        <v>0</v>
      </c>
      <c r="Z67" s="8"/>
      <c r="AA67" s="22">
        <f t="shared" si="9"/>
        <v>0</v>
      </c>
      <c r="AB67" s="20">
        <f t="shared" si="10"/>
        <v>0</v>
      </c>
      <c r="AC67" s="16"/>
    </row>
    <row r="68" spans="1:29" ht="15">
      <c r="A68" s="13">
        <v>59</v>
      </c>
      <c r="B68" s="9" t="e">
        <f>IF(VLOOKUP(A68,Регистрация!$C$4:$N$103,2,FALSE)=0," ",VLOOKUP(A68,Регистрация!$C$4:$N$103,2,FALSE))</f>
        <v>#N/A</v>
      </c>
      <c r="C68" s="9" t="e">
        <f>IF(VLOOKUP(A68,Регистрация!$C$4:$N$103,3,FALSE)=0," ",VLOOKUP(A68,Регистрация!$C$4:$N$103,3,FALSE))</f>
        <v>#N/A</v>
      </c>
      <c r="D68" s="8" t="e">
        <f>IF(VLOOKUP(A68,Регистрация!$C$4:$N$103,7,FALSE)=0,"б/р",VLOOKUP(A68,Регистрация!$C$4:$N$103,7,FALSE))</f>
        <v>#N/A</v>
      </c>
      <c r="E68" s="9" t="e">
        <f>IF(VLOOKUP(A68,Регистрация!$C$4:$N$103,11,FALSE)=0," ",VLOOKUP(A68,Регистрация!$C$4:$N$103,11,FALSE))</f>
        <v>#N/A</v>
      </c>
      <c r="F68" s="8" t="e">
        <f>IF(VLOOKUP(A68,Регистрация!$C$4:$N$103,8,FALSE)=0," ",VLOOKUP(A68,Регистрация!$C$4:$N$103,8,FALSE))</f>
        <v>#N/A</v>
      </c>
      <c r="G68" s="19"/>
      <c r="H68" s="18"/>
      <c r="I68" s="24">
        <f t="shared" si="0"/>
        <v>0</v>
      </c>
      <c r="J68" s="8"/>
      <c r="K68" s="22">
        <f t="shared" si="1"/>
        <v>0</v>
      </c>
      <c r="L68" s="18"/>
      <c r="M68" s="24">
        <f t="shared" si="2"/>
        <v>0</v>
      </c>
      <c r="N68" s="8"/>
      <c r="O68" s="22">
        <f t="shared" si="3"/>
        <v>0</v>
      </c>
      <c r="P68" s="18"/>
      <c r="Q68" s="24">
        <f t="shared" si="4"/>
        <v>0</v>
      </c>
      <c r="R68" s="8"/>
      <c r="S68" s="22">
        <f t="shared" si="5"/>
        <v>0</v>
      </c>
      <c r="T68" s="18"/>
      <c r="U68" s="24">
        <f t="shared" si="6"/>
        <v>0</v>
      </c>
      <c r="V68" s="8"/>
      <c r="W68" s="22">
        <f t="shared" si="7"/>
        <v>0</v>
      </c>
      <c r="X68" s="18"/>
      <c r="Y68" s="24">
        <f t="shared" si="8"/>
        <v>0</v>
      </c>
      <c r="Z68" s="8"/>
      <c r="AA68" s="22">
        <f t="shared" si="9"/>
        <v>0</v>
      </c>
      <c r="AB68" s="20">
        <f t="shared" si="10"/>
        <v>0</v>
      </c>
      <c r="AC68" s="16"/>
    </row>
    <row r="69" spans="1:29" ht="15">
      <c r="A69" s="13">
        <v>60</v>
      </c>
      <c r="B69" s="9" t="e">
        <f>IF(VLOOKUP(A69,Регистрация!$C$4:$N$103,2,FALSE)=0," ",VLOOKUP(A69,Регистрация!$C$4:$N$103,2,FALSE))</f>
        <v>#N/A</v>
      </c>
      <c r="C69" s="9" t="e">
        <f>IF(VLOOKUP(A69,Регистрация!$C$4:$N$103,3,FALSE)=0," ",VLOOKUP(A69,Регистрация!$C$4:$N$103,3,FALSE))</f>
        <v>#N/A</v>
      </c>
      <c r="D69" s="8" t="e">
        <f>IF(VLOOKUP(A69,Регистрация!$C$4:$N$103,7,FALSE)=0,"б/р",VLOOKUP(A69,Регистрация!$C$4:$N$103,7,FALSE))</f>
        <v>#N/A</v>
      </c>
      <c r="E69" s="9" t="e">
        <f>IF(VLOOKUP(A69,Регистрация!$C$4:$N$103,11,FALSE)=0," ",VLOOKUP(A69,Регистрация!$C$4:$N$103,11,FALSE))</f>
        <v>#N/A</v>
      </c>
      <c r="F69" s="8" t="e">
        <f>IF(VLOOKUP(A69,Регистрация!$C$4:$N$103,8,FALSE)=0," ",VLOOKUP(A69,Регистрация!$C$4:$N$103,8,FALSE))</f>
        <v>#N/A</v>
      </c>
      <c r="G69" s="19"/>
      <c r="H69" s="18"/>
      <c r="I69" s="24">
        <f t="shared" si="0"/>
        <v>0</v>
      </c>
      <c r="J69" s="8"/>
      <c r="K69" s="22">
        <f t="shared" si="1"/>
        <v>0</v>
      </c>
      <c r="L69" s="18"/>
      <c r="M69" s="24">
        <f t="shared" si="2"/>
        <v>0</v>
      </c>
      <c r="N69" s="8"/>
      <c r="O69" s="22">
        <f t="shared" si="3"/>
        <v>0</v>
      </c>
      <c r="P69" s="18"/>
      <c r="Q69" s="24">
        <f t="shared" si="4"/>
        <v>0</v>
      </c>
      <c r="R69" s="8"/>
      <c r="S69" s="22">
        <f t="shared" si="5"/>
        <v>0</v>
      </c>
      <c r="T69" s="18"/>
      <c r="U69" s="24">
        <f t="shared" si="6"/>
        <v>0</v>
      </c>
      <c r="V69" s="8"/>
      <c r="W69" s="22">
        <f t="shared" si="7"/>
        <v>0</v>
      </c>
      <c r="X69" s="18"/>
      <c r="Y69" s="24">
        <f t="shared" si="8"/>
        <v>0</v>
      </c>
      <c r="Z69" s="8"/>
      <c r="AA69" s="22">
        <f t="shared" si="9"/>
        <v>0</v>
      </c>
      <c r="AB69" s="20">
        <f t="shared" si="10"/>
        <v>0</v>
      </c>
      <c r="AC69" s="16"/>
    </row>
    <row r="70" spans="1:29" ht="15">
      <c r="A70" s="13">
        <v>61</v>
      </c>
      <c r="B70" s="9" t="e">
        <f>IF(VLOOKUP(A70,Регистрация!$C$4:$N$103,2,FALSE)=0," ",VLOOKUP(A70,Регистрация!$C$4:$N$103,2,FALSE))</f>
        <v>#N/A</v>
      </c>
      <c r="C70" s="9" t="e">
        <f>IF(VLOOKUP(A70,Регистрация!$C$4:$N$103,3,FALSE)=0," ",VLOOKUP(A70,Регистрация!$C$4:$N$103,3,FALSE))</f>
        <v>#N/A</v>
      </c>
      <c r="D70" s="8" t="e">
        <f>IF(VLOOKUP(A70,Регистрация!$C$4:$N$103,7,FALSE)=0,"б/р",VLOOKUP(A70,Регистрация!$C$4:$N$103,7,FALSE))</f>
        <v>#N/A</v>
      </c>
      <c r="E70" s="9" t="e">
        <f>IF(VLOOKUP(A70,Регистрация!$C$4:$N$103,11,FALSE)=0," ",VLOOKUP(A70,Регистрация!$C$4:$N$103,11,FALSE))</f>
        <v>#N/A</v>
      </c>
      <c r="F70" s="8" t="e">
        <f>IF(VLOOKUP(A70,Регистрация!$C$4:$N$103,8,FALSE)=0," ",VLOOKUP(A70,Регистрация!$C$4:$N$103,8,FALSE))</f>
        <v>#N/A</v>
      </c>
      <c r="G70" s="19"/>
      <c r="H70" s="18"/>
      <c r="I70" s="24">
        <f t="shared" si="0"/>
        <v>0</v>
      </c>
      <c r="J70" s="8"/>
      <c r="K70" s="22">
        <f t="shared" si="1"/>
        <v>0</v>
      </c>
      <c r="L70" s="18"/>
      <c r="M70" s="24">
        <f t="shared" si="2"/>
        <v>0</v>
      </c>
      <c r="N70" s="8"/>
      <c r="O70" s="22">
        <f t="shared" si="3"/>
        <v>0</v>
      </c>
      <c r="P70" s="18"/>
      <c r="Q70" s="24">
        <f t="shared" si="4"/>
        <v>0</v>
      </c>
      <c r="R70" s="8"/>
      <c r="S70" s="22">
        <f t="shared" si="5"/>
        <v>0</v>
      </c>
      <c r="T70" s="18"/>
      <c r="U70" s="24">
        <f t="shared" si="6"/>
        <v>0</v>
      </c>
      <c r="V70" s="8"/>
      <c r="W70" s="22">
        <f t="shared" si="7"/>
        <v>0</v>
      </c>
      <c r="X70" s="18"/>
      <c r="Y70" s="24">
        <f t="shared" si="8"/>
        <v>0</v>
      </c>
      <c r="Z70" s="8"/>
      <c r="AA70" s="22">
        <f t="shared" si="9"/>
        <v>0</v>
      </c>
      <c r="AB70" s="20">
        <f t="shared" si="10"/>
        <v>0</v>
      </c>
      <c r="AC70" s="16"/>
    </row>
    <row r="71" spans="1:29" ht="15">
      <c r="A71" s="13">
        <v>62</v>
      </c>
      <c r="B71" s="9" t="e">
        <f>IF(VLOOKUP(A71,Регистрация!$C$4:$N$103,2,FALSE)=0," ",VLOOKUP(A71,Регистрация!$C$4:$N$103,2,FALSE))</f>
        <v>#N/A</v>
      </c>
      <c r="C71" s="9" t="e">
        <f>IF(VLOOKUP(A71,Регистрация!$C$4:$N$103,3,FALSE)=0," ",VLOOKUP(A71,Регистрация!$C$4:$N$103,3,FALSE))</f>
        <v>#N/A</v>
      </c>
      <c r="D71" s="8" t="e">
        <f>IF(VLOOKUP(A71,Регистрация!$C$4:$N$103,7,FALSE)=0,"б/р",VLOOKUP(A71,Регистрация!$C$4:$N$103,7,FALSE))</f>
        <v>#N/A</v>
      </c>
      <c r="E71" s="9" t="e">
        <f>IF(VLOOKUP(A71,Регистрация!$C$4:$N$103,11,FALSE)=0," ",VLOOKUP(A71,Регистрация!$C$4:$N$103,11,FALSE))</f>
        <v>#N/A</v>
      </c>
      <c r="F71" s="8" t="e">
        <f>IF(VLOOKUP(A71,Регистрация!$C$4:$N$103,8,FALSE)=0," ",VLOOKUP(A71,Регистрация!$C$4:$N$103,8,FALSE))</f>
        <v>#N/A</v>
      </c>
      <c r="G71" s="19"/>
      <c r="H71" s="18"/>
      <c r="I71" s="24">
        <f t="shared" si="0"/>
        <v>0</v>
      </c>
      <c r="J71" s="8"/>
      <c r="K71" s="22">
        <f t="shared" si="1"/>
        <v>0</v>
      </c>
      <c r="L71" s="18"/>
      <c r="M71" s="24">
        <f t="shared" si="2"/>
        <v>0</v>
      </c>
      <c r="N71" s="8"/>
      <c r="O71" s="22">
        <f t="shared" si="3"/>
        <v>0</v>
      </c>
      <c r="P71" s="18"/>
      <c r="Q71" s="24">
        <f t="shared" si="4"/>
        <v>0</v>
      </c>
      <c r="R71" s="8"/>
      <c r="S71" s="22">
        <f t="shared" si="5"/>
        <v>0</v>
      </c>
      <c r="T71" s="18"/>
      <c r="U71" s="24">
        <f t="shared" si="6"/>
        <v>0</v>
      </c>
      <c r="V71" s="8"/>
      <c r="W71" s="22">
        <f t="shared" si="7"/>
        <v>0</v>
      </c>
      <c r="X71" s="18"/>
      <c r="Y71" s="24">
        <f t="shared" si="8"/>
        <v>0</v>
      </c>
      <c r="Z71" s="8"/>
      <c r="AA71" s="22">
        <f t="shared" si="9"/>
        <v>0</v>
      </c>
      <c r="AB71" s="20">
        <f t="shared" si="10"/>
        <v>0</v>
      </c>
      <c r="AC71" s="16"/>
    </row>
    <row r="72" spans="1:29" ht="15">
      <c r="A72" s="13">
        <v>63</v>
      </c>
      <c r="B72" s="9" t="e">
        <f>IF(VLOOKUP(A72,Регистрация!$C$4:$N$103,2,FALSE)=0," ",VLOOKUP(A72,Регистрация!$C$4:$N$103,2,FALSE))</f>
        <v>#N/A</v>
      </c>
      <c r="C72" s="9" t="e">
        <f>IF(VLOOKUP(A72,Регистрация!$C$4:$N$103,3,FALSE)=0," ",VLOOKUP(A72,Регистрация!$C$4:$N$103,3,FALSE))</f>
        <v>#N/A</v>
      </c>
      <c r="D72" s="8" t="e">
        <f>IF(VLOOKUP(A72,Регистрация!$C$4:$N$103,7,FALSE)=0,"б/р",VLOOKUP(A72,Регистрация!$C$4:$N$103,7,FALSE))</f>
        <v>#N/A</v>
      </c>
      <c r="E72" s="9" t="e">
        <f>IF(VLOOKUP(A72,Регистрация!$C$4:$N$103,11,FALSE)=0," ",VLOOKUP(A72,Регистрация!$C$4:$N$103,11,FALSE))</f>
        <v>#N/A</v>
      </c>
      <c r="F72" s="8" t="e">
        <f>IF(VLOOKUP(A72,Регистрация!$C$4:$N$103,8,FALSE)=0," ",VLOOKUP(A72,Регистрация!$C$4:$N$103,8,FALSE))</f>
        <v>#N/A</v>
      </c>
      <c r="G72" s="19"/>
      <c r="H72" s="18"/>
      <c r="I72" s="24">
        <f t="shared" si="0"/>
        <v>0</v>
      </c>
      <c r="J72" s="8"/>
      <c r="K72" s="22">
        <f t="shared" si="1"/>
        <v>0</v>
      </c>
      <c r="L72" s="18"/>
      <c r="M72" s="24">
        <f t="shared" si="2"/>
        <v>0</v>
      </c>
      <c r="N72" s="8"/>
      <c r="O72" s="22">
        <f t="shared" si="3"/>
        <v>0</v>
      </c>
      <c r="P72" s="18"/>
      <c r="Q72" s="24">
        <f t="shared" si="4"/>
        <v>0</v>
      </c>
      <c r="R72" s="8"/>
      <c r="S72" s="22">
        <f t="shared" si="5"/>
        <v>0</v>
      </c>
      <c r="T72" s="18"/>
      <c r="U72" s="24">
        <f t="shared" si="6"/>
        <v>0</v>
      </c>
      <c r="V72" s="8"/>
      <c r="W72" s="22">
        <f t="shared" si="7"/>
        <v>0</v>
      </c>
      <c r="X72" s="18"/>
      <c r="Y72" s="24">
        <f t="shared" si="8"/>
        <v>0</v>
      </c>
      <c r="Z72" s="8"/>
      <c r="AA72" s="22">
        <f t="shared" si="9"/>
        <v>0</v>
      </c>
      <c r="AB72" s="20">
        <f t="shared" si="10"/>
        <v>0</v>
      </c>
      <c r="AC72" s="16"/>
    </row>
    <row r="73" spans="1:29" ht="15">
      <c r="A73" s="13">
        <v>64</v>
      </c>
      <c r="B73" s="9" t="e">
        <f>IF(VLOOKUP(A73,Регистрация!$C$4:$N$103,2,FALSE)=0," ",VLOOKUP(A73,Регистрация!$C$4:$N$103,2,FALSE))</f>
        <v>#N/A</v>
      </c>
      <c r="C73" s="9" t="e">
        <f>IF(VLOOKUP(A73,Регистрация!$C$4:$N$103,3,FALSE)=0," ",VLOOKUP(A73,Регистрация!$C$4:$N$103,3,FALSE))</f>
        <v>#N/A</v>
      </c>
      <c r="D73" s="8" t="e">
        <f>IF(VLOOKUP(A73,Регистрация!$C$4:$N$103,7,FALSE)=0,"б/р",VLOOKUP(A73,Регистрация!$C$4:$N$103,7,FALSE))</f>
        <v>#N/A</v>
      </c>
      <c r="E73" s="9" t="e">
        <f>IF(VLOOKUP(A73,Регистрация!$C$4:$N$103,11,FALSE)=0," ",VLOOKUP(A73,Регистрация!$C$4:$N$103,11,FALSE))</f>
        <v>#N/A</v>
      </c>
      <c r="F73" s="8" t="e">
        <f>IF(VLOOKUP(A73,Регистрация!$C$4:$N$103,8,FALSE)=0," ",VLOOKUP(A73,Регистрация!$C$4:$N$103,8,FALSE))</f>
        <v>#N/A</v>
      </c>
      <c r="G73" s="19"/>
      <c r="H73" s="18"/>
      <c r="I73" s="24">
        <f t="shared" si="0"/>
        <v>0</v>
      </c>
      <c r="J73" s="8"/>
      <c r="K73" s="22">
        <f t="shared" si="1"/>
        <v>0</v>
      </c>
      <c r="L73" s="18"/>
      <c r="M73" s="24">
        <f t="shared" si="2"/>
        <v>0</v>
      </c>
      <c r="N73" s="8"/>
      <c r="O73" s="22">
        <f t="shared" si="3"/>
        <v>0</v>
      </c>
      <c r="P73" s="18"/>
      <c r="Q73" s="24">
        <f t="shared" si="4"/>
        <v>0</v>
      </c>
      <c r="R73" s="8"/>
      <c r="S73" s="22">
        <f t="shared" si="5"/>
        <v>0</v>
      </c>
      <c r="T73" s="18"/>
      <c r="U73" s="24">
        <f t="shared" si="6"/>
        <v>0</v>
      </c>
      <c r="V73" s="8"/>
      <c r="W73" s="22">
        <f t="shared" si="7"/>
        <v>0</v>
      </c>
      <c r="X73" s="18"/>
      <c r="Y73" s="24">
        <f t="shared" si="8"/>
        <v>0</v>
      </c>
      <c r="Z73" s="8"/>
      <c r="AA73" s="22">
        <f t="shared" si="9"/>
        <v>0</v>
      </c>
      <c r="AB73" s="20">
        <f t="shared" si="10"/>
        <v>0</v>
      </c>
      <c r="AC73" s="16"/>
    </row>
    <row r="74" spans="1:29" ht="15">
      <c r="A74" s="13">
        <v>65</v>
      </c>
      <c r="B74" s="9" t="e">
        <f>IF(VLOOKUP(A74,Регистрация!$C$4:$N$103,2,FALSE)=0," ",VLOOKUP(A74,Регистрация!$C$4:$N$103,2,FALSE))</f>
        <v>#N/A</v>
      </c>
      <c r="C74" s="9" t="e">
        <f>IF(VLOOKUP(A74,Регистрация!$C$4:$N$103,3,FALSE)=0," ",VLOOKUP(A74,Регистрация!$C$4:$N$103,3,FALSE))</f>
        <v>#N/A</v>
      </c>
      <c r="D74" s="8" t="e">
        <f>IF(VLOOKUP(A74,Регистрация!$C$4:$N$103,7,FALSE)=0,"б/р",VLOOKUP(A74,Регистрация!$C$4:$N$103,7,FALSE))</f>
        <v>#N/A</v>
      </c>
      <c r="E74" s="9" t="e">
        <f>IF(VLOOKUP(A74,Регистрация!$C$4:$N$103,11,FALSE)=0," ",VLOOKUP(A74,Регистрация!$C$4:$N$103,11,FALSE))</f>
        <v>#N/A</v>
      </c>
      <c r="F74" s="8" t="e">
        <f>IF(VLOOKUP(A74,Регистрация!$C$4:$N$103,8,FALSE)=0," ",VLOOKUP(A74,Регистрация!$C$4:$N$103,8,FALSE))</f>
        <v>#N/A</v>
      </c>
      <c r="G74" s="19"/>
      <c r="H74" s="18"/>
      <c r="I74" s="24">
        <f t="shared" si="0"/>
        <v>0</v>
      </c>
      <c r="J74" s="8"/>
      <c r="K74" s="22">
        <f t="shared" si="1"/>
        <v>0</v>
      </c>
      <c r="L74" s="18"/>
      <c r="M74" s="24">
        <f t="shared" si="2"/>
        <v>0</v>
      </c>
      <c r="N74" s="8"/>
      <c r="O74" s="22">
        <f t="shared" si="3"/>
        <v>0</v>
      </c>
      <c r="P74" s="18"/>
      <c r="Q74" s="24">
        <f t="shared" si="4"/>
        <v>0</v>
      </c>
      <c r="R74" s="8"/>
      <c r="S74" s="22">
        <f t="shared" si="5"/>
        <v>0</v>
      </c>
      <c r="T74" s="18"/>
      <c r="U74" s="24">
        <f t="shared" si="6"/>
        <v>0</v>
      </c>
      <c r="V74" s="8"/>
      <c r="W74" s="22">
        <f t="shared" si="7"/>
        <v>0</v>
      </c>
      <c r="X74" s="18"/>
      <c r="Y74" s="24">
        <f t="shared" si="8"/>
        <v>0</v>
      </c>
      <c r="Z74" s="8"/>
      <c r="AA74" s="22">
        <f t="shared" si="9"/>
        <v>0</v>
      </c>
      <c r="AB74" s="20">
        <f t="shared" si="10"/>
        <v>0</v>
      </c>
      <c r="AC74" s="16"/>
    </row>
    <row r="75" spans="1:29" ht="15">
      <c r="A75" s="13">
        <v>66</v>
      </c>
      <c r="B75" s="9" t="e">
        <f>IF(VLOOKUP(A75,Регистрация!$C$4:$N$103,2,FALSE)=0," ",VLOOKUP(A75,Регистрация!$C$4:$N$103,2,FALSE))</f>
        <v>#N/A</v>
      </c>
      <c r="C75" s="9" t="e">
        <f>IF(VLOOKUP(A75,Регистрация!$C$4:$N$103,3,FALSE)=0," ",VLOOKUP(A75,Регистрация!$C$4:$N$103,3,FALSE))</f>
        <v>#N/A</v>
      </c>
      <c r="D75" s="8" t="e">
        <f>IF(VLOOKUP(A75,Регистрация!$C$4:$N$103,7,FALSE)=0,"б/р",VLOOKUP(A75,Регистрация!$C$4:$N$103,7,FALSE))</f>
        <v>#N/A</v>
      </c>
      <c r="E75" s="9" t="e">
        <f>IF(VLOOKUP(A75,Регистрация!$C$4:$N$103,11,FALSE)=0," ",VLOOKUP(A75,Регистрация!$C$4:$N$103,11,FALSE))</f>
        <v>#N/A</v>
      </c>
      <c r="F75" s="8" t="e">
        <f>IF(VLOOKUP(A75,Регистрация!$C$4:$N$103,8,FALSE)=0," ",VLOOKUP(A75,Регистрация!$C$4:$N$103,8,FALSE))</f>
        <v>#N/A</v>
      </c>
      <c r="G75" s="19"/>
      <c r="H75" s="18"/>
      <c r="I75" s="24">
        <f aca="true" t="shared" si="11" ref="I75:I109">SUM(H75*0.5)</f>
        <v>0</v>
      </c>
      <c r="J75" s="8"/>
      <c r="K75" s="22">
        <f aca="true" t="shared" si="12" ref="K75:K109">IF(J75=0,0,SUM(40+SUM(0.2-J75)*20))</f>
        <v>0</v>
      </c>
      <c r="L75" s="18"/>
      <c r="M75" s="24">
        <f aca="true" t="shared" si="13" ref="M75:M109">SUM(L75*0.5)</f>
        <v>0</v>
      </c>
      <c r="N75" s="8"/>
      <c r="O75" s="22">
        <f aca="true" t="shared" si="14" ref="O75:O109">IF(N75=0,0,SUM(40+SUM(0.2-N75)*20))</f>
        <v>0</v>
      </c>
      <c r="P75" s="18"/>
      <c r="Q75" s="24">
        <f aca="true" t="shared" si="15" ref="Q75:Q109">SUM(P75*0.5)</f>
        <v>0</v>
      </c>
      <c r="R75" s="8"/>
      <c r="S75" s="22">
        <f aca="true" t="shared" si="16" ref="S75:S109">IF(R75=0,0,SUM(40+SUM(0.2-R75)*20))</f>
        <v>0</v>
      </c>
      <c r="T75" s="18"/>
      <c r="U75" s="24">
        <f aca="true" t="shared" si="17" ref="U75:U109">SUM(T75*0.5)</f>
        <v>0</v>
      </c>
      <c r="V75" s="8"/>
      <c r="W75" s="22">
        <f aca="true" t="shared" si="18" ref="W75:W109">IF(V75=0,0,SUM(40+SUM(0.2-V75)*20))</f>
        <v>0</v>
      </c>
      <c r="X75" s="18"/>
      <c r="Y75" s="24">
        <f aca="true" t="shared" si="19" ref="Y75:Y109">SUM(X75*0.5)</f>
        <v>0</v>
      </c>
      <c r="Z75" s="8"/>
      <c r="AA75" s="22">
        <f aca="true" t="shared" si="20" ref="AA75:AA109">IF(Z75=0,0,SUM(40+SUM(0.2-Z75)*20))</f>
        <v>0</v>
      </c>
      <c r="AB75" s="20">
        <f aca="true" t="shared" si="21" ref="AB75:AB109">SUM(I75+K75+M75+O75+Q75+S75+U75+W75+Y75+AA75)</f>
        <v>0</v>
      </c>
      <c r="AC75" s="16"/>
    </row>
    <row r="76" spans="1:29" ht="15">
      <c r="A76" s="13">
        <v>67</v>
      </c>
      <c r="B76" s="9" t="e">
        <f>IF(VLOOKUP(A76,Регистрация!$C$4:$N$103,2,FALSE)=0," ",VLOOKUP(A76,Регистрация!$C$4:$N$103,2,FALSE))</f>
        <v>#N/A</v>
      </c>
      <c r="C76" s="9" t="e">
        <f>IF(VLOOKUP(A76,Регистрация!$C$4:$N$103,3,FALSE)=0," ",VLOOKUP(A76,Регистрация!$C$4:$N$103,3,FALSE))</f>
        <v>#N/A</v>
      </c>
      <c r="D76" s="8" t="e">
        <f>IF(VLOOKUP(A76,Регистрация!$C$4:$N$103,7,FALSE)=0,"б/р",VLOOKUP(A76,Регистрация!$C$4:$N$103,7,FALSE))</f>
        <v>#N/A</v>
      </c>
      <c r="E76" s="9" t="e">
        <f>IF(VLOOKUP(A76,Регистрация!$C$4:$N$103,11,FALSE)=0," ",VLOOKUP(A76,Регистрация!$C$4:$N$103,11,FALSE))</f>
        <v>#N/A</v>
      </c>
      <c r="F76" s="8" t="e">
        <f>IF(VLOOKUP(A76,Регистрация!$C$4:$N$103,8,FALSE)=0," ",VLOOKUP(A76,Регистрация!$C$4:$N$103,8,FALSE))</f>
        <v>#N/A</v>
      </c>
      <c r="G76" s="19"/>
      <c r="H76" s="18"/>
      <c r="I76" s="24">
        <f t="shared" si="11"/>
        <v>0</v>
      </c>
      <c r="J76" s="8"/>
      <c r="K76" s="22">
        <f t="shared" si="12"/>
        <v>0</v>
      </c>
      <c r="L76" s="18"/>
      <c r="M76" s="24">
        <f t="shared" si="13"/>
        <v>0</v>
      </c>
      <c r="N76" s="8"/>
      <c r="O76" s="22">
        <f t="shared" si="14"/>
        <v>0</v>
      </c>
      <c r="P76" s="18"/>
      <c r="Q76" s="24">
        <f t="shared" si="15"/>
        <v>0</v>
      </c>
      <c r="R76" s="8"/>
      <c r="S76" s="22">
        <f t="shared" si="16"/>
        <v>0</v>
      </c>
      <c r="T76" s="18"/>
      <c r="U76" s="24">
        <f t="shared" si="17"/>
        <v>0</v>
      </c>
      <c r="V76" s="8"/>
      <c r="W76" s="22">
        <f t="shared" si="18"/>
        <v>0</v>
      </c>
      <c r="X76" s="18"/>
      <c r="Y76" s="24">
        <f t="shared" si="19"/>
        <v>0</v>
      </c>
      <c r="Z76" s="8"/>
      <c r="AA76" s="22">
        <f t="shared" si="20"/>
        <v>0</v>
      </c>
      <c r="AB76" s="20">
        <f t="shared" si="21"/>
        <v>0</v>
      </c>
      <c r="AC76" s="16"/>
    </row>
    <row r="77" spans="1:29" ht="15">
      <c r="A77" s="13">
        <v>68</v>
      </c>
      <c r="B77" s="9" t="e">
        <f>IF(VLOOKUP(A77,Регистрация!$C$4:$N$103,2,FALSE)=0," ",VLOOKUP(A77,Регистрация!$C$4:$N$103,2,FALSE))</f>
        <v>#N/A</v>
      </c>
      <c r="C77" s="9" t="e">
        <f>IF(VLOOKUP(A77,Регистрация!$C$4:$N$103,3,FALSE)=0," ",VLOOKUP(A77,Регистрация!$C$4:$N$103,3,FALSE))</f>
        <v>#N/A</v>
      </c>
      <c r="D77" s="8" t="e">
        <f>IF(VLOOKUP(A77,Регистрация!$C$4:$N$103,7,FALSE)=0,"б/р",VLOOKUP(A77,Регистрация!$C$4:$N$103,7,FALSE))</f>
        <v>#N/A</v>
      </c>
      <c r="E77" s="9" t="e">
        <f>IF(VLOOKUP(A77,Регистрация!$C$4:$N$103,11,FALSE)=0," ",VLOOKUP(A77,Регистрация!$C$4:$N$103,11,FALSE))</f>
        <v>#N/A</v>
      </c>
      <c r="F77" s="8" t="e">
        <f>IF(VLOOKUP(A77,Регистрация!$C$4:$N$103,8,FALSE)=0," ",VLOOKUP(A77,Регистрация!$C$4:$N$103,8,FALSE))</f>
        <v>#N/A</v>
      </c>
      <c r="G77" s="19"/>
      <c r="H77" s="18"/>
      <c r="I77" s="24">
        <f t="shared" si="11"/>
        <v>0</v>
      </c>
      <c r="J77" s="8"/>
      <c r="K77" s="22">
        <f t="shared" si="12"/>
        <v>0</v>
      </c>
      <c r="L77" s="18"/>
      <c r="M77" s="24">
        <f t="shared" si="13"/>
        <v>0</v>
      </c>
      <c r="N77" s="8"/>
      <c r="O77" s="22">
        <f t="shared" si="14"/>
        <v>0</v>
      </c>
      <c r="P77" s="18"/>
      <c r="Q77" s="24">
        <f t="shared" si="15"/>
        <v>0</v>
      </c>
      <c r="R77" s="8"/>
      <c r="S77" s="22">
        <f t="shared" si="16"/>
        <v>0</v>
      </c>
      <c r="T77" s="18"/>
      <c r="U77" s="24">
        <f t="shared" si="17"/>
        <v>0</v>
      </c>
      <c r="V77" s="8"/>
      <c r="W77" s="22">
        <f t="shared" si="18"/>
        <v>0</v>
      </c>
      <c r="X77" s="18"/>
      <c r="Y77" s="24">
        <f t="shared" si="19"/>
        <v>0</v>
      </c>
      <c r="Z77" s="8"/>
      <c r="AA77" s="22">
        <f t="shared" si="20"/>
        <v>0</v>
      </c>
      <c r="AB77" s="20">
        <f t="shared" si="21"/>
        <v>0</v>
      </c>
      <c r="AC77" s="16"/>
    </row>
    <row r="78" spans="1:29" ht="15">
      <c r="A78" s="13">
        <v>69</v>
      </c>
      <c r="B78" s="9" t="e">
        <f>IF(VLOOKUP(A78,Регистрация!$C$4:$N$103,2,FALSE)=0," ",VLOOKUP(A78,Регистрация!$C$4:$N$103,2,FALSE))</f>
        <v>#N/A</v>
      </c>
      <c r="C78" s="9" t="e">
        <f>IF(VLOOKUP(A78,Регистрация!$C$4:$N$103,3,FALSE)=0," ",VLOOKUP(A78,Регистрация!$C$4:$N$103,3,FALSE))</f>
        <v>#N/A</v>
      </c>
      <c r="D78" s="8" t="e">
        <f>IF(VLOOKUP(A78,Регистрация!$C$4:$N$103,7,FALSE)=0,"б/р",VLOOKUP(A78,Регистрация!$C$4:$N$103,7,FALSE))</f>
        <v>#N/A</v>
      </c>
      <c r="E78" s="9" t="e">
        <f>IF(VLOOKUP(A78,Регистрация!$C$4:$N$103,11,FALSE)=0," ",VLOOKUP(A78,Регистрация!$C$4:$N$103,11,FALSE))</f>
        <v>#N/A</v>
      </c>
      <c r="F78" s="8" t="e">
        <f>IF(VLOOKUP(A78,Регистрация!$C$4:$N$103,8,FALSE)=0," ",VLOOKUP(A78,Регистрация!$C$4:$N$103,8,FALSE))</f>
        <v>#N/A</v>
      </c>
      <c r="G78" s="19"/>
      <c r="H78" s="18"/>
      <c r="I78" s="24">
        <f t="shared" si="11"/>
        <v>0</v>
      </c>
      <c r="J78" s="8"/>
      <c r="K78" s="22">
        <f t="shared" si="12"/>
        <v>0</v>
      </c>
      <c r="L78" s="18"/>
      <c r="M78" s="24">
        <f t="shared" si="13"/>
        <v>0</v>
      </c>
      <c r="N78" s="8"/>
      <c r="O78" s="22">
        <f t="shared" si="14"/>
        <v>0</v>
      </c>
      <c r="P78" s="18"/>
      <c r="Q78" s="24">
        <f t="shared" si="15"/>
        <v>0</v>
      </c>
      <c r="R78" s="8"/>
      <c r="S78" s="22">
        <f t="shared" si="16"/>
        <v>0</v>
      </c>
      <c r="T78" s="18"/>
      <c r="U78" s="24">
        <f t="shared" si="17"/>
        <v>0</v>
      </c>
      <c r="V78" s="8"/>
      <c r="W78" s="22">
        <f t="shared" si="18"/>
        <v>0</v>
      </c>
      <c r="X78" s="18"/>
      <c r="Y78" s="24">
        <f t="shared" si="19"/>
        <v>0</v>
      </c>
      <c r="Z78" s="8"/>
      <c r="AA78" s="22">
        <f t="shared" si="20"/>
        <v>0</v>
      </c>
      <c r="AB78" s="20">
        <f t="shared" si="21"/>
        <v>0</v>
      </c>
      <c r="AC78" s="16"/>
    </row>
    <row r="79" spans="1:29" ht="15">
      <c r="A79" s="13">
        <v>70</v>
      </c>
      <c r="B79" s="9" t="e">
        <f>IF(VLOOKUP(A79,Регистрация!$C$4:$N$103,2,FALSE)=0," ",VLOOKUP(A79,Регистрация!$C$4:$N$103,2,FALSE))</f>
        <v>#N/A</v>
      </c>
      <c r="C79" s="9" t="e">
        <f>IF(VLOOKUP(A79,Регистрация!$C$4:$N$103,3,FALSE)=0," ",VLOOKUP(A79,Регистрация!$C$4:$N$103,3,FALSE))</f>
        <v>#N/A</v>
      </c>
      <c r="D79" s="8" t="e">
        <f>IF(VLOOKUP(A79,Регистрация!$C$4:$N$103,7,FALSE)=0,"б/р",VLOOKUP(A79,Регистрация!$C$4:$N$103,7,FALSE))</f>
        <v>#N/A</v>
      </c>
      <c r="E79" s="9" t="e">
        <f>IF(VLOOKUP(A79,Регистрация!$C$4:$N$103,11,FALSE)=0," ",VLOOKUP(A79,Регистрация!$C$4:$N$103,11,FALSE))</f>
        <v>#N/A</v>
      </c>
      <c r="F79" s="8" t="e">
        <f>IF(VLOOKUP(A79,Регистрация!$C$4:$N$103,8,FALSE)=0," ",VLOOKUP(A79,Регистрация!$C$4:$N$103,8,FALSE))</f>
        <v>#N/A</v>
      </c>
      <c r="G79" s="19"/>
      <c r="H79" s="18"/>
      <c r="I79" s="24">
        <f t="shared" si="11"/>
        <v>0</v>
      </c>
      <c r="J79" s="8"/>
      <c r="K79" s="22">
        <f t="shared" si="12"/>
        <v>0</v>
      </c>
      <c r="L79" s="18"/>
      <c r="M79" s="24">
        <f t="shared" si="13"/>
        <v>0</v>
      </c>
      <c r="N79" s="8"/>
      <c r="O79" s="22">
        <f t="shared" si="14"/>
        <v>0</v>
      </c>
      <c r="P79" s="18"/>
      <c r="Q79" s="24">
        <f t="shared" si="15"/>
        <v>0</v>
      </c>
      <c r="R79" s="8"/>
      <c r="S79" s="22">
        <f t="shared" si="16"/>
        <v>0</v>
      </c>
      <c r="T79" s="18"/>
      <c r="U79" s="24">
        <f t="shared" si="17"/>
        <v>0</v>
      </c>
      <c r="V79" s="8"/>
      <c r="W79" s="22">
        <f t="shared" si="18"/>
        <v>0</v>
      </c>
      <c r="X79" s="18"/>
      <c r="Y79" s="24">
        <f t="shared" si="19"/>
        <v>0</v>
      </c>
      <c r="Z79" s="8"/>
      <c r="AA79" s="22">
        <f t="shared" si="20"/>
        <v>0</v>
      </c>
      <c r="AB79" s="20">
        <f t="shared" si="21"/>
        <v>0</v>
      </c>
      <c r="AC79" s="16"/>
    </row>
    <row r="80" spans="1:29" ht="15">
      <c r="A80" s="13">
        <v>71</v>
      </c>
      <c r="B80" s="9" t="e">
        <f>IF(VLOOKUP(A80,Регистрация!$C$4:$N$103,2,FALSE)=0," ",VLOOKUP(A80,Регистрация!$C$4:$N$103,2,FALSE))</f>
        <v>#N/A</v>
      </c>
      <c r="C80" s="9" t="e">
        <f>IF(VLOOKUP(A80,Регистрация!$C$4:$N$103,3,FALSE)=0," ",VLOOKUP(A80,Регистрация!$C$4:$N$103,3,FALSE))</f>
        <v>#N/A</v>
      </c>
      <c r="D80" s="8" t="e">
        <f>IF(VLOOKUP(A80,Регистрация!$C$4:$N$103,7,FALSE)=0,"б/р",VLOOKUP(A80,Регистрация!$C$4:$N$103,7,FALSE))</f>
        <v>#N/A</v>
      </c>
      <c r="E80" s="9" t="e">
        <f>IF(VLOOKUP(A80,Регистрация!$C$4:$N$103,11,FALSE)=0," ",VLOOKUP(A80,Регистрация!$C$4:$N$103,11,FALSE))</f>
        <v>#N/A</v>
      </c>
      <c r="F80" s="8" t="e">
        <f>IF(VLOOKUP(A80,Регистрация!$C$4:$N$103,8,FALSE)=0," ",VLOOKUP(A80,Регистрация!$C$4:$N$103,8,FALSE))</f>
        <v>#N/A</v>
      </c>
      <c r="G80" s="19"/>
      <c r="H80" s="18"/>
      <c r="I80" s="24">
        <f t="shared" si="11"/>
        <v>0</v>
      </c>
      <c r="J80" s="8"/>
      <c r="K80" s="22">
        <f t="shared" si="12"/>
        <v>0</v>
      </c>
      <c r="L80" s="18"/>
      <c r="M80" s="24">
        <f t="shared" si="13"/>
        <v>0</v>
      </c>
      <c r="N80" s="8"/>
      <c r="O80" s="22">
        <f t="shared" si="14"/>
        <v>0</v>
      </c>
      <c r="P80" s="18"/>
      <c r="Q80" s="24">
        <f t="shared" si="15"/>
        <v>0</v>
      </c>
      <c r="R80" s="8"/>
      <c r="S80" s="22">
        <f t="shared" si="16"/>
        <v>0</v>
      </c>
      <c r="T80" s="18"/>
      <c r="U80" s="24">
        <f t="shared" si="17"/>
        <v>0</v>
      </c>
      <c r="V80" s="8"/>
      <c r="W80" s="22">
        <f t="shared" si="18"/>
        <v>0</v>
      </c>
      <c r="X80" s="18"/>
      <c r="Y80" s="24">
        <f t="shared" si="19"/>
        <v>0</v>
      </c>
      <c r="Z80" s="8"/>
      <c r="AA80" s="22">
        <f t="shared" si="20"/>
        <v>0</v>
      </c>
      <c r="AB80" s="20">
        <f t="shared" si="21"/>
        <v>0</v>
      </c>
      <c r="AC80" s="16"/>
    </row>
    <row r="81" spans="1:29" ht="15">
      <c r="A81" s="13">
        <v>72</v>
      </c>
      <c r="B81" s="9" t="e">
        <f>IF(VLOOKUP(A81,Регистрация!$C$4:$N$103,2,FALSE)=0," ",VLOOKUP(A81,Регистрация!$C$4:$N$103,2,FALSE))</f>
        <v>#N/A</v>
      </c>
      <c r="C81" s="9" t="e">
        <f>IF(VLOOKUP(A81,Регистрация!$C$4:$N$103,3,FALSE)=0," ",VLOOKUP(A81,Регистрация!$C$4:$N$103,3,FALSE))</f>
        <v>#N/A</v>
      </c>
      <c r="D81" s="8" t="e">
        <f>IF(VLOOKUP(A81,Регистрация!$C$4:$N$103,7,FALSE)=0,"б/р",VLOOKUP(A81,Регистрация!$C$4:$N$103,7,FALSE))</f>
        <v>#N/A</v>
      </c>
      <c r="E81" s="9" t="e">
        <f>IF(VLOOKUP(A81,Регистрация!$C$4:$N$103,11,FALSE)=0," ",VLOOKUP(A81,Регистрация!$C$4:$N$103,11,FALSE))</f>
        <v>#N/A</v>
      </c>
      <c r="F81" s="8" t="e">
        <f>IF(VLOOKUP(A81,Регистрация!$C$4:$N$103,8,FALSE)=0," ",VLOOKUP(A81,Регистрация!$C$4:$N$103,8,FALSE))</f>
        <v>#N/A</v>
      </c>
      <c r="G81" s="19"/>
      <c r="H81" s="18"/>
      <c r="I81" s="24">
        <f t="shared" si="11"/>
        <v>0</v>
      </c>
      <c r="J81" s="8"/>
      <c r="K81" s="22">
        <f t="shared" si="12"/>
        <v>0</v>
      </c>
      <c r="L81" s="18"/>
      <c r="M81" s="24">
        <f t="shared" si="13"/>
        <v>0</v>
      </c>
      <c r="N81" s="8"/>
      <c r="O81" s="22">
        <f t="shared" si="14"/>
        <v>0</v>
      </c>
      <c r="P81" s="18"/>
      <c r="Q81" s="24">
        <f t="shared" si="15"/>
        <v>0</v>
      </c>
      <c r="R81" s="8"/>
      <c r="S81" s="22">
        <f t="shared" si="16"/>
        <v>0</v>
      </c>
      <c r="T81" s="18"/>
      <c r="U81" s="24">
        <f t="shared" si="17"/>
        <v>0</v>
      </c>
      <c r="V81" s="8"/>
      <c r="W81" s="22">
        <f t="shared" si="18"/>
        <v>0</v>
      </c>
      <c r="X81" s="18"/>
      <c r="Y81" s="24">
        <f t="shared" si="19"/>
        <v>0</v>
      </c>
      <c r="Z81" s="8"/>
      <c r="AA81" s="22">
        <f t="shared" si="20"/>
        <v>0</v>
      </c>
      <c r="AB81" s="20">
        <f t="shared" si="21"/>
        <v>0</v>
      </c>
      <c r="AC81" s="16"/>
    </row>
    <row r="82" spans="1:29" ht="15">
      <c r="A82" s="13">
        <v>73</v>
      </c>
      <c r="B82" s="9" t="e">
        <f>IF(VLOOKUP(A82,Регистрация!$C$4:$N$103,2,FALSE)=0," ",VLOOKUP(A82,Регистрация!$C$4:$N$103,2,FALSE))</f>
        <v>#N/A</v>
      </c>
      <c r="C82" s="9" t="e">
        <f>IF(VLOOKUP(A82,Регистрация!$C$4:$N$103,3,FALSE)=0," ",VLOOKUP(A82,Регистрация!$C$4:$N$103,3,FALSE))</f>
        <v>#N/A</v>
      </c>
      <c r="D82" s="8" t="e">
        <f>IF(VLOOKUP(A82,Регистрация!$C$4:$N$103,7,FALSE)=0,"б/р",VLOOKUP(A82,Регистрация!$C$4:$N$103,7,FALSE))</f>
        <v>#N/A</v>
      </c>
      <c r="E82" s="9" t="e">
        <f>IF(VLOOKUP(A82,Регистрация!$C$4:$N$103,11,FALSE)=0," ",VLOOKUP(A82,Регистрация!$C$4:$N$103,11,FALSE))</f>
        <v>#N/A</v>
      </c>
      <c r="F82" s="8" t="e">
        <f>IF(VLOOKUP(A82,Регистрация!$C$4:$N$103,8,FALSE)=0," ",VLOOKUP(A82,Регистрация!$C$4:$N$103,8,FALSE))</f>
        <v>#N/A</v>
      </c>
      <c r="G82" s="19"/>
      <c r="H82" s="18"/>
      <c r="I82" s="24">
        <f t="shared" si="11"/>
        <v>0</v>
      </c>
      <c r="J82" s="8"/>
      <c r="K82" s="22">
        <f t="shared" si="12"/>
        <v>0</v>
      </c>
      <c r="L82" s="18"/>
      <c r="M82" s="24">
        <f t="shared" si="13"/>
        <v>0</v>
      </c>
      <c r="N82" s="8"/>
      <c r="O82" s="22">
        <f t="shared" si="14"/>
        <v>0</v>
      </c>
      <c r="P82" s="18"/>
      <c r="Q82" s="24">
        <f t="shared" si="15"/>
        <v>0</v>
      </c>
      <c r="R82" s="8"/>
      <c r="S82" s="22">
        <f t="shared" si="16"/>
        <v>0</v>
      </c>
      <c r="T82" s="18"/>
      <c r="U82" s="24">
        <f t="shared" si="17"/>
        <v>0</v>
      </c>
      <c r="V82" s="8"/>
      <c r="W82" s="22">
        <f t="shared" si="18"/>
        <v>0</v>
      </c>
      <c r="X82" s="18"/>
      <c r="Y82" s="24">
        <f t="shared" si="19"/>
        <v>0</v>
      </c>
      <c r="Z82" s="8"/>
      <c r="AA82" s="22">
        <f t="shared" si="20"/>
        <v>0</v>
      </c>
      <c r="AB82" s="20">
        <f t="shared" si="21"/>
        <v>0</v>
      </c>
      <c r="AC82" s="16"/>
    </row>
    <row r="83" spans="1:29" ht="15">
      <c r="A83" s="13">
        <v>74</v>
      </c>
      <c r="B83" s="9" t="e">
        <f>IF(VLOOKUP(A83,Регистрация!$C$4:$N$103,2,FALSE)=0," ",VLOOKUP(A83,Регистрация!$C$4:$N$103,2,FALSE))</f>
        <v>#N/A</v>
      </c>
      <c r="C83" s="9" t="e">
        <f>IF(VLOOKUP(A83,Регистрация!$C$4:$N$103,3,FALSE)=0," ",VLOOKUP(A83,Регистрация!$C$4:$N$103,3,FALSE))</f>
        <v>#N/A</v>
      </c>
      <c r="D83" s="8" t="e">
        <f>IF(VLOOKUP(A83,Регистрация!$C$4:$N$103,7,FALSE)=0,"б/р",VLOOKUP(A83,Регистрация!$C$4:$N$103,7,FALSE))</f>
        <v>#N/A</v>
      </c>
      <c r="E83" s="9" t="e">
        <f>IF(VLOOKUP(A83,Регистрация!$C$4:$N$103,11,FALSE)=0," ",VLOOKUP(A83,Регистрация!$C$4:$N$103,11,FALSE))</f>
        <v>#N/A</v>
      </c>
      <c r="F83" s="8" t="e">
        <f>IF(VLOOKUP(A83,Регистрация!$C$4:$N$103,8,FALSE)=0," ",VLOOKUP(A83,Регистрация!$C$4:$N$103,8,FALSE))</f>
        <v>#N/A</v>
      </c>
      <c r="G83" s="19"/>
      <c r="H83" s="18"/>
      <c r="I83" s="24">
        <f t="shared" si="11"/>
        <v>0</v>
      </c>
      <c r="J83" s="8"/>
      <c r="K83" s="22">
        <f t="shared" si="12"/>
        <v>0</v>
      </c>
      <c r="L83" s="18"/>
      <c r="M83" s="24">
        <f t="shared" si="13"/>
        <v>0</v>
      </c>
      <c r="N83" s="8"/>
      <c r="O83" s="22">
        <f t="shared" si="14"/>
        <v>0</v>
      </c>
      <c r="P83" s="18"/>
      <c r="Q83" s="24">
        <f t="shared" si="15"/>
        <v>0</v>
      </c>
      <c r="R83" s="8"/>
      <c r="S83" s="22">
        <f t="shared" si="16"/>
        <v>0</v>
      </c>
      <c r="T83" s="18"/>
      <c r="U83" s="24">
        <f t="shared" si="17"/>
        <v>0</v>
      </c>
      <c r="V83" s="8"/>
      <c r="W83" s="22">
        <f t="shared" si="18"/>
        <v>0</v>
      </c>
      <c r="X83" s="18"/>
      <c r="Y83" s="24">
        <f t="shared" si="19"/>
        <v>0</v>
      </c>
      <c r="Z83" s="8"/>
      <c r="AA83" s="22">
        <f t="shared" si="20"/>
        <v>0</v>
      </c>
      <c r="AB83" s="20">
        <f t="shared" si="21"/>
        <v>0</v>
      </c>
      <c r="AC83" s="16"/>
    </row>
    <row r="84" spans="1:29" ht="15">
      <c r="A84" s="13">
        <v>75</v>
      </c>
      <c r="B84" s="9" t="e">
        <f>IF(VLOOKUP(A84,Регистрация!$C$4:$N$103,2,FALSE)=0," ",VLOOKUP(A84,Регистрация!$C$4:$N$103,2,FALSE))</f>
        <v>#N/A</v>
      </c>
      <c r="C84" s="9" t="e">
        <f>IF(VLOOKUP(A84,Регистрация!$C$4:$N$103,3,FALSE)=0," ",VLOOKUP(A84,Регистрация!$C$4:$N$103,3,FALSE))</f>
        <v>#N/A</v>
      </c>
      <c r="D84" s="8" t="e">
        <f>IF(VLOOKUP(A84,Регистрация!$C$4:$N$103,7,FALSE)=0,"б/р",VLOOKUP(A84,Регистрация!$C$4:$N$103,7,FALSE))</f>
        <v>#N/A</v>
      </c>
      <c r="E84" s="9" t="e">
        <f>IF(VLOOKUP(A84,Регистрация!$C$4:$N$103,11,FALSE)=0," ",VLOOKUP(A84,Регистрация!$C$4:$N$103,11,FALSE))</f>
        <v>#N/A</v>
      </c>
      <c r="F84" s="8" t="e">
        <f>IF(VLOOKUP(A84,Регистрация!$C$4:$N$103,8,FALSE)=0," ",VLOOKUP(A84,Регистрация!$C$4:$N$103,8,FALSE))</f>
        <v>#N/A</v>
      </c>
      <c r="G84" s="19"/>
      <c r="H84" s="18"/>
      <c r="I84" s="24">
        <f t="shared" si="11"/>
        <v>0</v>
      </c>
      <c r="J84" s="8"/>
      <c r="K84" s="22">
        <f t="shared" si="12"/>
        <v>0</v>
      </c>
      <c r="L84" s="18"/>
      <c r="M84" s="24">
        <f t="shared" si="13"/>
        <v>0</v>
      </c>
      <c r="N84" s="8"/>
      <c r="O84" s="22">
        <f t="shared" si="14"/>
        <v>0</v>
      </c>
      <c r="P84" s="18"/>
      <c r="Q84" s="24">
        <f t="shared" si="15"/>
        <v>0</v>
      </c>
      <c r="R84" s="8"/>
      <c r="S84" s="22">
        <f t="shared" si="16"/>
        <v>0</v>
      </c>
      <c r="T84" s="18"/>
      <c r="U84" s="24">
        <f t="shared" si="17"/>
        <v>0</v>
      </c>
      <c r="V84" s="8"/>
      <c r="W84" s="22">
        <f t="shared" si="18"/>
        <v>0</v>
      </c>
      <c r="X84" s="18"/>
      <c r="Y84" s="24">
        <f t="shared" si="19"/>
        <v>0</v>
      </c>
      <c r="Z84" s="8"/>
      <c r="AA84" s="22">
        <f t="shared" si="20"/>
        <v>0</v>
      </c>
      <c r="AB84" s="20">
        <f t="shared" si="21"/>
        <v>0</v>
      </c>
      <c r="AC84" s="16"/>
    </row>
    <row r="85" spans="1:29" ht="15">
      <c r="A85" s="13">
        <v>76</v>
      </c>
      <c r="B85" s="9" t="e">
        <f>IF(VLOOKUP(A85,Регистрация!$C$4:$N$103,2,FALSE)=0," ",VLOOKUP(A85,Регистрация!$C$4:$N$103,2,FALSE))</f>
        <v>#N/A</v>
      </c>
      <c r="C85" s="9" t="e">
        <f>IF(VLOOKUP(A85,Регистрация!$C$4:$N$103,3,FALSE)=0," ",VLOOKUP(A85,Регистрация!$C$4:$N$103,3,FALSE))</f>
        <v>#N/A</v>
      </c>
      <c r="D85" s="8" t="e">
        <f>IF(VLOOKUP(A85,Регистрация!$C$4:$N$103,7,FALSE)=0,"б/р",VLOOKUP(A85,Регистрация!$C$4:$N$103,7,FALSE))</f>
        <v>#N/A</v>
      </c>
      <c r="E85" s="9" t="e">
        <f>IF(VLOOKUP(A85,Регистрация!$C$4:$N$103,11,FALSE)=0," ",VLOOKUP(A85,Регистрация!$C$4:$N$103,11,FALSE))</f>
        <v>#N/A</v>
      </c>
      <c r="F85" s="8" t="e">
        <f>IF(VLOOKUP(A85,Регистрация!$C$4:$N$103,8,FALSE)=0," ",VLOOKUP(A85,Регистрация!$C$4:$N$103,8,FALSE))</f>
        <v>#N/A</v>
      </c>
      <c r="G85" s="19"/>
      <c r="H85" s="18"/>
      <c r="I85" s="24">
        <f t="shared" si="11"/>
        <v>0</v>
      </c>
      <c r="J85" s="8"/>
      <c r="K85" s="22">
        <f t="shared" si="12"/>
        <v>0</v>
      </c>
      <c r="L85" s="18"/>
      <c r="M85" s="24">
        <f t="shared" si="13"/>
        <v>0</v>
      </c>
      <c r="N85" s="8"/>
      <c r="O85" s="22">
        <f t="shared" si="14"/>
        <v>0</v>
      </c>
      <c r="P85" s="18"/>
      <c r="Q85" s="24">
        <f t="shared" si="15"/>
        <v>0</v>
      </c>
      <c r="R85" s="8"/>
      <c r="S85" s="22">
        <f t="shared" si="16"/>
        <v>0</v>
      </c>
      <c r="T85" s="18"/>
      <c r="U85" s="24">
        <f t="shared" si="17"/>
        <v>0</v>
      </c>
      <c r="V85" s="8"/>
      <c r="W85" s="22">
        <f t="shared" si="18"/>
        <v>0</v>
      </c>
      <c r="X85" s="18"/>
      <c r="Y85" s="24">
        <f t="shared" si="19"/>
        <v>0</v>
      </c>
      <c r="Z85" s="8"/>
      <c r="AA85" s="22">
        <f t="shared" si="20"/>
        <v>0</v>
      </c>
      <c r="AB85" s="20">
        <f t="shared" si="21"/>
        <v>0</v>
      </c>
      <c r="AC85" s="16"/>
    </row>
    <row r="86" spans="1:29" ht="15">
      <c r="A86" s="13">
        <v>77</v>
      </c>
      <c r="B86" s="9" t="e">
        <f>IF(VLOOKUP(A86,Регистрация!$C$4:$N$103,2,FALSE)=0," ",VLOOKUP(A86,Регистрация!$C$4:$N$103,2,FALSE))</f>
        <v>#N/A</v>
      </c>
      <c r="C86" s="9" t="e">
        <f>IF(VLOOKUP(A86,Регистрация!$C$4:$N$103,3,FALSE)=0," ",VLOOKUP(A86,Регистрация!$C$4:$N$103,3,FALSE))</f>
        <v>#N/A</v>
      </c>
      <c r="D86" s="8" t="e">
        <f>IF(VLOOKUP(A86,Регистрация!$C$4:$N$103,7,FALSE)=0,"б/р",VLOOKUP(A86,Регистрация!$C$4:$N$103,7,FALSE))</f>
        <v>#N/A</v>
      </c>
      <c r="E86" s="9" t="e">
        <f>IF(VLOOKUP(A86,Регистрация!$C$4:$N$103,11,FALSE)=0," ",VLOOKUP(A86,Регистрация!$C$4:$N$103,11,FALSE))</f>
        <v>#N/A</v>
      </c>
      <c r="F86" s="8" t="e">
        <f>IF(VLOOKUP(A86,Регистрация!$C$4:$N$103,8,FALSE)=0," ",VLOOKUP(A86,Регистрация!$C$4:$N$103,8,FALSE))</f>
        <v>#N/A</v>
      </c>
      <c r="G86" s="19"/>
      <c r="H86" s="18"/>
      <c r="I86" s="24">
        <f t="shared" si="11"/>
        <v>0</v>
      </c>
      <c r="J86" s="8"/>
      <c r="K86" s="22">
        <f t="shared" si="12"/>
        <v>0</v>
      </c>
      <c r="L86" s="18"/>
      <c r="M86" s="24">
        <f t="shared" si="13"/>
        <v>0</v>
      </c>
      <c r="N86" s="8"/>
      <c r="O86" s="22">
        <f t="shared" si="14"/>
        <v>0</v>
      </c>
      <c r="P86" s="18"/>
      <c r="Q86" s="24">
        <f t="shared" si="15"/>
        <v>0</v>
      </c>
      <c r="R86" s="8"/>
      <c r="S86" s="22">
        <f t="shared" si="16"/>
        <v>0</v>
      </c>
      <c r="T86" s="18"/>
      <c r="U86" s="24">
        <f t="shared" si="17"/>
        <v>0</v>
      </c>
      <c r="V86" s="8"/>
      <c r="W86" s="22">
        <f t="shared" si="18"/>
        <v>0</v>
      </c>
      <c r="X86" s="18"/>
      <c r="Y86" s="24">
        <f t="shared" si="19"/>
        <v>0</v>
      </c>
      <c r="Z86" s="8"/>
      <c r="AA86" s="22">
        <f t="shared" si="20"/>
        <v>0</v>
      </c>
      <c r="AB86" s="20">
        <f t="shared" si="21"/>
        <v>0</v>
      </c>
      <c r="AC86" s="16"/>
    </row>
    <row r="87" spans="1:29" ht="15">
      <c r="A87" s="13">
        <v>78</v>
      </c>
      <c r="B87" s="9" t="e">
        <f>IF(VLOOKUP(A87,Регистрация!$C$4:$N$103,2,FALSE)=0," ",VLOOKUP(A87,Регистрация!$C$4:$N$103,2,FALSE))</f>
        <v>#N/A</v>
      </c>
      <c r="C87" s="9" t="e">
        <f>IF(VLOOKUP(A87,Регистрация!$C$4:$N$103,3,FALSE)=0," ",VLOOKUP(A87,Регистрация!$C$4:$N$103,3,FALSE))</f>
        <v>#N/A</v>
      </c>
      <c r="D87" s="8" t="e">
        <f>IF(VLOOKUP(A87,Регистрация!$C$4:$N$103,7,FALSE)=0,"б/р",VLOOKUP(A87,Регистрация!$C$4:$N$103,7,FALSE))</f>
        <v>#N/A</v>
      </c>
      <c r="E87" s="9" t="e">
        <f>IF(VLOOKUP(A87,Регистрация!$C$4:$N$103,11,FALSE)=0," ",VLOOKUP(A87,Регистрация!$C$4:$N$103,11,FALSE))</f>
        <v>#N/A</v>
      </c>
      <c r="F87" s="8" t="e">
        <f>IF(VLOOKUP(A87,Регистрация!$C$4:$N$103,8,FALSE)=0," ",VLOOKUP(A87,Регистрация!$C$4:$N$103,8,FALSE))</f>
        <v>#N/A</v>
      </c>
      <c r="G87" s="19"/>
      <c r="H87" s="18"/>
      <c r="I87" s="24">
        <f t="shared" si="11"/>
        <v>0</v>
      </c>
      <c r="J87" s="8"/>
      <c r="K87" s="22">
        <f t="shared" si="12"/>
        <v>0</v>
      </c>
      <c r="L87" s="18"/>
      <c r="M87" s="24">
        <f t="shared" si="13"/>
        <v>0</v>
      </c>
      <c r="N87" s="8"/>
      <c r="O87" s="22">
        <f t="shared" si="14"/>
        <v>0</v>
      </c>
      <c r="P87" s="18"/>
      <c r="Q87" s="24">
        <f t="shared" si="15"/>
        <v>0</v>
      </c>
      <c r="R87" s="8"/>
      <c r="S87" s="22">
        <f t="shared" si="16"/>
        <v>0</v>
      </c>
      <c r="T87" s="18"/>
      <c r="U87" s="24">
        <f t="shared" si="17"/>
        <v>0</v>
      </c>
      <c r="V87" s="8"/>
      <c r="W87" s="22">
        <f t="shared" si="18"/>
        <v>0</v>
      </c>
      <c r="X87" s="18"/>
      <c r="Y87" s="24">
        <f t="shared" si="19"/>
        <v>0</v>
      </c>
      <c r="Z87" s="8"/>
      <c r="AA87" s="22">
        <f t="shared" si="20"/>
        <v>0</v>
      </c>
      <c r="AB87" s="20">
        <f t="shared" si="21"/>
        <v>0</v>
      </c>
      <c r="AC87" s="16"/>
    </row>
    <row r="88" spans="1:29" ht="15">
      <c r="A88" s="13">
        <v>79</v>
      </c>
      <c r="B88" s="9" t="e">
        <f>IF(VLOOKUP(A88,Регистрация!$C$4:$N$103,2,FALSE)=0," ",VLOOKUP(A88,Регистрация!$C$4:$N$103,2,FALSE))</f>
        <v>#N/A</v>
      </c>
      <c r="C88" s="9" t="e">
        <f>IF(VLOOKUP(A88,Регистрация!$C$4:$N$103,3,FALSE)=0," ",VLOOKUP(A88,Регистрация!$C$4:$N$103,3,FALSE))</f>
        <v>#N/A</v>
      </c>
      <c r="D88" s="8" t="e">
        <f>IF(VLOOKUP(A88,Регистрация!$C$4:$N$103,7,FALSE)=0,"б/р",VLOOKUP(A88,Регистрация!$C$4:$N$103,7,FALSE))</f>
        <v>#N/A</v>
      </c>
      <c r="E88" s="9" t="e">
        <f>IF(VLOOKUP(A88,Регистрация!$C$4:$N$103,11,FALSE)=0," ",VLOOKUP(A88,Регистрация!$C$4:$N$103,11,FALSE))</f>
        <v>#N/A</v>
      </c>
      <c r="F88" s="8" t="e">
        <f>IF(VLOOKUP(A88,Регистрация!$C$4:$N$103,8,FALSE)=0," ",VLOOKUP(A88,Регистрация!$C$4:$N$103,8,FALSE))</f>
        <v>#N/A</v>
      </c>
      <c r="G88" s="19"/>
      <c r="H88" s="18"/>
      <c r="I88" s="24">
        <f t="shared" si="11"/>
        <v>0</v>
      </c>
      <c r="J88" s="8"/>
      <c r="K88" s="22">
        <f t="shared" si="12"/>
        <v>0</v>
      </c>
      <c r="L88" s="18"/>
      <c r="M88" s="24">
        <f t="shared" si="13"/>
        <v>0</v>
      </c>
      <c r="N88" s="8"/>
      <c r="O88" s="22">
        <f t="shared" si="14"/>
        <v>0</v>
      </c>
      <c r="P88" s="18"/>
      <c r="Q88" s="24">
        <f t="shared" si="15"/>
        <v>0</v>
      </c>
      <c r="R88" s="8"/>
      <c r="S88" s="22">
        <f t="shared" si="16"/>
        <v>0</v>
      </c>
      <c r="T88" s="18"/>
      <c r="U88" s="24">
        <f t="shared" si="17"/>
        <v>0</v>
      </c>
      <c r="V88" s="8"/>
      <c r="W88" s="22">
        <f t="shared" si="18"/>
        <v>0</v>
      </c>
      <c r="X88" s="18"/>
      <c r="Y88" s="24">
        <f t="shared" si="19"/>
        <v>0</v>
      </c>
      <c r="Z88" s="8"/>
      <c r="AA88" s="22">
        <f t="shared" si="20"/>
        <v>0</v>
      </c>
      <c r="AB88" s="20">
        <f t="shared" si="21"/>
        <v>0</v>
      </c>
      <c r="AC88" s="16"/>
    </row>
    <row r="89" spans="1:29" ht="15">
      <c r="A89" s="13">
        <v>80</v>
      </c>
      <c r="B89" s="9" t="e">
        <f>IF(VLOOKUP(A89,Регистрация!$C$4:$N$103,2,FALSE)=0," ",VLOOKUP(A89,Регистрация!$C$4:$N$103,2,FALSE))</f>
        <v>#N/A</v>
      </c>
      <c r="C89" s="9" t="e">
        <f>IF(VLOOKUP(A89,Регистрация!$C$4:$N$103,3,FALSE)=0," ",VLOOKUP(A89,Регистрация!$C$4:$N$103,3,FALSE))</f>
        <v>#N/A</v>
      </c>
      <c r="D89" s="8" t="e">
        <f>IF(VLOOKUP(A89,Регистрация!$C$4:$N$103,7,FALSE)=0,"б/р",VLOOKUP(A89,Регистрация!$C$4:$N$103,7,FALSE))</f>
        <v>#N/A</v>
      </c>
      <c r="E89" s="9" t="e">
        <f>IF(VLOOKUP(A89,Регистрация!$C$4:$N$103,11,FALSE)=0," ",VLOOKUP(A89,Регистрация!$C$4:$N$103,11,FALSE))</f>
        <v>#N/A</v>
      </c>
      <c r="F89" s="8" t="e">
        <f>IF(VLOOKUP(A89,Регистрация!$C$4:$N$103,8,FALSE)=0," ",VLOOKUP(A89,Регистрация!$C$4:$N$103,8,FALSE))</f>
        <v>#N/A</v>
      </c>
      <c r="G89" s="19"/>
      <c r="H89" s="18"/>
      <c r="I89" s="24">
        <f t="shared" si="11"/>
        <v>0</v>
      </c>
      <c r="J89" s="8"/>
      <c r="K89" s="22">
        <f t="shared" si="12"/>
        <v>0</v>
      </c>
      <c r="L89" s="18"/>
      <c r="M89" s="24">
        <f t="shared" si="13"/>
        <v>0</v>
      </c>
      <c r="N89" s="8"/>
      <c r="O89" s="22">
        <f t="shared" si="14"/>
        <v>0</v>
      </c>
      <c r="P89" s="18"/>
      <c r="Q89" s="24">
        <f t="shared" si="15"/>
        <v>0</v>
      </c>
      <c r="R89" s="8"/>
      <c r="S89" s="22">
        <f t="shared" si="16"/>
        <v>0</v>
      </c>
      <c r="T89" s="18"/>
      <c r="U89" s="24">
        <f t="shared" si="17"/>
        <v>0</v>
      </c>
      <c r="V89" s="8"/>
      <c r="W89" s="22">
        <f t="shared" si="18"/>
        <v>0</v>
      </c>
      <c r="X89" s="18"/>
      <c r="Y89" s="24">
        <f t="shared" si="19"/>
        <v>0</v>
      </c>
      <c r="Z89" s="8"/>
      <c r="AA89" s="22">
        <f t="shared" si="20"/>
        <v>0</v>
      </c>
      <c r="AB89" s="20">
        <f t="shared" si="21"/>
        <v>0</v>
      </c>
      <c r="AC89" s="16"/>
    </row>
    <row r="90" spans="1:29" ht="15">
      <c r="A90" s="13">
        <v>81</v>
      </c>
      <c r="B90" s="9" t="e">
        <f>IF(VLOOKUP(A90,Регистрация!$C$4:$N$103,2,FALSE)=0," ",VLOOKUP(A90,Регистрация!$C$4:$N$103,2,FALSE))</f>
        <v>#N/A</v>
      </c>
      <c r="C90" s="9" t="e">
        <f>IF(VLOOKUP(A90,Регистрация!$C$4:$N$103,3,FALSE)=0," ",VLOOKUP(A90,Регистрация!$C$4:$N$103,3,FALSE))</f>
        <v>#N/A</v>
      </c>
      <c r="D90" s="8" t="e">
        <f>IF(VLOOKUP(A90,Регистрация!$C$4:$N$103,7,FALSE)=0,"б/р",VLOOKUP(A90,Регистрация!$C$4:$N$103,7,FALSE))</f>
        <v>#N/A</v>
      </c>
      <c r="E90" s="9" t="e">
        <f>IF(VLOOKUP(A90,Регистрация!$C$4:$N$103,11,FALSE)=0," ",VLOOKUP(A90,Регистрация!$C$4:$N$103,11,FALSE))</f>
        <v>#N/A</v>
      </c>
      <c r="F90" s="8" t="e">
        <f>IF(VLOOKUP(A90,Регистрация!$C$4:$N$103,8,FALSE)=0," ",VLOOKUP(A90,Регистрация!$C$4:$N$103,8,FALSE))</f>
        <v>#N/A</v>
      </c>
      <c r="G90" s="19"/>
      <c r="H90" s="18"/>
      <c r="I90" s="24">
        <f t="shared" si="11"/>
        <v>0</v>
      </c>
      <c r="J90" s="8"/>
      <c r="K90" s="22">
        <f t="shared" si="12"/>
        <v>0</v>
      </c>
      <c r="L90" s="18"/>
      <c r="M90" s="24">
        <f t="shared" si="13"/>
        <v>0</v>
      </c>
      <c r="N90" s="8"/>
      <c r="O90" s="22">
        <f t="shared" si="14"/>
        <v>0</v>
      </c>
      <c r="P90" s="18"/>
      <c r="Q90" s="24">
        <f t="shared" si="15"/>
        <v>0</v>
      </c>
      <c r="R90" s="8"/>
      <c r="S90" s="22">
        <f t="shared" si="16"/>
        <v>0</v>
      </c>
      <c r="T90" s="18"/>
      <c r="U90" s="24">
        <f t="shared" si="17"/>
        <v>0</v>
      </c>
      <c r="V90" s="8"/>
      <c r="W90" s="22">
        <f t="shared" si="18"/>
        <v>0</v>
      </c>
      <c r="X90" s="18"/>
      <c r="Y90" s="24">
        <f t="shared" si="19"/>
        <v>0</v>
      </c>
      <c r="Z90" s="8"/>
      <c r="AA90" s="22">
        <f t="shared" si="20"/>
        <v>0</v>
      </c>
      <c r="AB90" s="20">
        <f t="shared" si="21"/>
        <v>0</v>
      </c>
      <c r="AC90" s="16"/>
    </row>
    <row r="91" spans="1:29" ht="15">
      <c r="A91" s="13">
        <v>82</v>
      </c>
      <c r="B91" s="9" t="e">
        <f>IF(VLOOKUP(A91,Регистрация!$C$4:$N$103,2,FALSE)=0," ",VLOOKUP(A91,Регистрация!$C$4:$N$103,2,FALSE))</f>
        <v>#N/A</v>
      </c>
      <c r="C91" s="9" t="e">
        <f>IF(VLOOKUP(A91,Регистрация!$C$4:$N$103,3,FALSE)=0," ",VLOOKUP(A91,Регистрация!$C$4:$N$103,3,FALSE))</f>
        <v>#N/A</v>
      </c>
      <c r="D91" s="8" t="e">
        <f>IF(VLOOKUP(A91,Регистрация!$C$4:$N$103,7,FALSE)=0,"б/р",VLOOKUP(A91,Регистрация!$C$4:$N$103,7,FALSE))</f>
        <v>#N/A</v>
      </c>
      <c r="E91" s="9" t="e">
        <f>IF(VLOOKUP(A91,Регистрация!$C$4:$N$103,11,FALSE)=0," ",VLOOKUP(A91,Регистрация!$C$4:$N$103,11,FALSE))</f>
        <v>#N/A</v>
      </c>
      <c r="F91" s="8" t="e">
        <f>IF(VLOOKUP(A91,Регистрация!$C$4:$N$103,8,FALSE)=0," ",VLOOKUP(A91,Регистрация!$C$4:$N$103,8,FALSE))</f>
        <v>#N/A</v>
      </c>
      <c r="G91" s="19"/>
      <c r="H91" s="18"/>
      <c r="I91" s="24">
        <f t="shared" si="11"/>
        <v>0</v>
      </c>
      <c r="J91" s="8"/>
      <c r="K91" s="22">
        <f t="shared" si="12"/>
        <v>0</v>
      </c>
      <c r="L91" s="18"/>
      <c r="M91" s="24">
        <f t="shared" si="13"/>
        <v>0</v>
      </c>
      <c r="N91" s="8"/>
      <c r="O91" s="22">
        <f t="shared" si="14"/>
        <v>0</v>
      </c>
      <c r="P91" s="18"/>
      <c r="Q91" s="24">
        <f t="shared" si="15"/>
        <v>0</v>
      </c>
      <c r="R91" s="8"/>
      <c r="S91" s="22">
        <f t="shared" si="16"/>
        <v>0</v>
      </c>
      <c r="T91" s="18"/>
      <c r="U91" s="24">
        <f t="shared" si="17"/>
        <v>0</v>
      </c>
      <c r="V91" s="8"/>
      <c r="W91" s="22">
        <f t="shared" si="18"/>
        <v>0</v>
      </c>
      <c r="X91" s="18"/>
      <c r="Y91" s="24">
        <f t="shared" si="19"/>
        <v>0</v>
      </c>
      <c r="Z91" s="8"/>
      <c r="AA91" s="22">
        <f t="shared" si="20"/>
        <v>0</v>
      </c>
      <c r="AB91" s="20">
        <f t="shared" si="21"/>
        <v>0</v>
      </c>
      <c r="AC91" s="16"/>
    </row>
    <row r="92" spans="1:29" ht="15">
      <c r="A92" s="13">
        <v>83</v>
      </c>
      <c r="B92" s="9" t="e">
        <f>IF(VLOOKUP(A92,Регистрация!$C$4:$N$103,2,FALSE)=0," ",VLOOKUP(A92,Регистрация!$C$4:$N$103,2,FALSE))</f>
        <v>#N/A</v>
      </c>
      <c r="C92" s="9" t="e">
        <f>IF(VLOOKUP(A92,Регистрация!$C$4:$N$103,3,FALSE)=0," ",VLOOKUP(A92,Регистрация!$C$4:$N$103,3,FALSE))</f>
        <v>#N/A</v>
      </c>
      <c r="D92" s="8" t="e">
        <f>IF(VLOOKUP(A92,Регистрация!$C$4:$N$103,7,FALSE)=0,"б/р",VLOOKUP(A92,Регистрация!$C$4:$N$103,7,FALSE))</f>
        <v>#N/A</v>
      </c>
      <c r="E92" s="9" t="e">
        <f>IF(VLOOKUP(A92,Регистрация!$C$4:$N$103,11,FALSE)=0," ",VLOOKUP(A92,Регистрация!$C$4:$N$103,11,FALSE))</f>
        <v>#N/A</v>
      </c>
      <c r="F92" s="8" t="e">
        <f>IF(VLOOKUP(A92,Регистрация!$C$4:$N$103,8,FALSE)=0," ",VLOOKUP(A92,Регистрация!$C$4:$N$103,8,FALSE))</f>
        <v>#N/A</v>
      </c>
      <c r="G92" s="19"/>
      <c r="H92" s="18"/>
      <c r="I92" s="24">
        <f t="shared" si="11"/>
        <v>0</v>
      </c>
      <c r="J92" s="8"/>
      <c r="K92" s="22">
        <f t="shared" si="12"/>
        <v>0</v>
      </c>
      <c r="L92" s="18"/>
      <c r="M92" s="24">
        <f t="shared" si="13"/>
        <v>0</v>
      </c>
      <c r="N92" s="8"/>
      <c r="O92" s="22">
        <f t="shared" si="14"/>
        <v>0</v>
      </c>
      <c r="P92" s="18"/>
      <c r="Q92" s="24">
        <f t="shared" si="15"/>
        <v>0</v>
      </c>
      <c r="R92" s="8"/>
      <c r="S92" s="22">
        <f t="shared" si="16"/>
        <v>0</v>
      </c>
      <c r="T92" s="18"/>
      <c r="U92" s="24">
        <f t="shared" si="17"/>
        <v>0</v>
      </c>
      <c r="V92" s="8"/>
      <c r="W92" s="22">
        <f t="shared" si="18"/>
        <v>0</v>
      </c>
      <c r="X92" s="18"/>
      <c r="Y92" s="24">
        <f t="shared" si="19"/>
        <v>0</v>
      </c>
      <c r="Z92" s="8"/>
      <c r="AA92" s="22">
        <f t="shared" si="20"/>
        <v>0</v>
      </c>
      <c r="AB92" s="20">
        <f t="shared" si="21"/>
        <v>0</v>
      </c>
      <c r="AC92" s="16"/>
    </row>
    <row r="93" spans="1:29" ht="15">
      <c r="A93" s="13">
        <v>84</v>
      </c>
      <c r="B93" s="9" t="e">
        <f>IF(VLOOKUP(A93,Регистрация!$C$4:$N$103,2,FALSE)=0," ",VLOOKUP(A93,Регистрация!$C$4:$N$103,2,FALSE))</f>
        <v>#N/A</v>
      </c>
      <c r="C93" s="9" t="e">
        <f>IF(VLOOKUP(A93,Регистрация!$C$4:$N$103,3,FALSE)=0," ",VLOOKUP(A93,Регистрация!$C$4:$N$103,3,FALSE))</f>
        <v>#N/A</v>
      </c>
      <c r="D93" s="8" t="e">
        <f>IF(VLOOKUP(A93,Регистрация!$C$4:$N$103,7,FALSE)=0,"б/р",VLOOKUP(A93,Регистрация!$C$4:$N$103,7,FALSE))</f>
        <v>#N/A</v>
      </c>
      <c r="E93" s="9" t="e">
        <f>IF(VLOOKUP(A93,Регистрация!$C$4:$N$103,11,FALSE)=0," ",VLOOKUP(A93,Регистрация!$C$4:$N$103,11,FALSE))</f>
        <v>#N/A</v>
      </c>
      <c r="F93" s="8" t="e">
        <f>IF(VLOOKUP(A93,Регистрация!$C$4:$N$103,8,FALSE)=0," ",VLOOKUP(A93,Регистрация!$C$4:$N$103,8,FALSE))</f>
        <v>#N/A</v>
      </c>
      <c r="G93" s="19"/>
      <c r="H93" s="18"/>
      <c r="I93" s="24">
        <f t="shared" si="11"/>
        <v>0</v>
      </c>
      <c r="J93" s="8"/>
      <c r="K93" s="22">
        <f t="shared" si="12"/>
        <v>0</v>
      </c>
      <c r="L93" s="18"/>
      <c r="M93" s="24">
        <f t="shared" si="13"/>
        <v>0</v>
      </c>
      <c r="N93" s="8"/>
      <c r="O93" s="22">
        <f t="shared" si="14"/>
        <v>0</v>
      </c>
      <c r="P93" s="18"/>
      <c r="Q93" s="24">
        <f t="shared" si="15"/>
        <v>0</v>
      </c>
      <c r="R93" s="8"/>
      <c r="S93" s="22">
        <f t="shared" si="16"/>
        <v>0</v>
      </c>
      <c r="T93" s="18"/>
      <c r="U93" s="24">
        <f t="shared" si="17"/>
        <v>0</v>
      </c>
      <c r="V93" s="8"/>
      <c r="W93" s="22">
        <f t="shared" si="18"/>
        <v>0</v>
      </c>
      <c r="X93" s="18"/>
      <c r="Y93" s="24">
        <f t="shared" si="19"/>
        <v>0</v>
      </c>
      <c r="Z93" s="8"/>
      <c r="AA93" s="22">
        <f t="shared" si="20"/>
        <v>0</v>
      </c>
      <c r="AB93" s="20">
        <f t="shared" si="21"/>
        <v>0</v>
      </c>
      <c r="AC93" s="16"/>
    </row>
    <row r="94" spans="1:29" ht="15">
      <c r="A94" s="13">
        <v>85</v>
      </c>
      <c r="B94" s="9" t="e">
        <f>IF(VLOOKUP(A94,Регистрация!$C$4:$N$103,2,FALSE)=0," ",VLOOKUP(A94,Регистрация!$C$4:$N$103,2,FALSE))</f>
        <v>#N/A</v>
      </c>
      <c r="C94" s="9" t="e">
        <f>IF(VLOOKUP(A94,Регистрация!$C$4:$N$103,3,FALSE)=0," ",VLOOKUP(A94,Регистрация!$C$4:$N$103,3,FALSE))</f>
        <v>#N/A</v>
      </c>
      <c r="D94" s="8" t="e">
        <f>IF(VLOOKUP(A94,Регистрация!$C$4:$N$103,7,FALSE)=0,"б/р",VLOOKUP(A94,Регистрация!$C$4:$N$103,7,FALSE))</f>
        <v>#N/A</v>
      </c>
      <c r="E94" s="9" t="e">
        <f>IF(VLOOKUP(A94,Регистрация!$C$4:$N$103,11,FALSE)=0," ",VLOOKUP(A94,Регистрация!$C$4:$N$103,11,FALSE))</f>
        <v>#N/A</v>
      </c>
      <c r="F94" s="8" t="e">
        <f>IF(VLOOKUP(A94,Регистрация!$C$4:$N$103,8,FALSE)=0," ",VLOOKUP(A94,Регистрация!$C$4:$N$103,8,FALSE))</f>
        <v>#N/A</v>
      </c>
      <c r="G94" s="19"/>
      <c r="H94" s="18"/>
      <c r="I94" s="24">
        <f t="shared" si="11"/>
        <v>0</v>
      </c>
      <c r="J94" s="8"/>
      <c r="K94" s="22">
        <f t="shared" si="12"/>
        <v>0</v>
      </c>
      <c r="L94" s="18"/>
      <c r="M94" s="24">
        <f t="shared" si="13"/>
        <v>0</v>
      </c>
      <c r="N94" s="8"/>
      <c r="O94" s="22">
        <f t="shared" si="14"/>
        <v>0</v>
      </c>
      <c r="P94" s="18"/>
      <c r="Q94" s="24">
        <f t="shared" si="15"/>
        <v>0</v>
      </c>
      <c r="R94" s="8"/>
      <c r="S94" s="22">
        <f t="shared" si="16"/>
        <v>0</v>
      </c>
      <c r="T94" s="18"/>
      <c r="U94" s="24">
        <f t="shared" si="17"/>
        <v>0</v>
      </c>
      <c r="V94" s="8"/>
      <c r="W94" s="22">
        <f t="shared" si="18"/>
        <v>0</v>
      </c>
      <c r="X94" s="18"/>
      <c r="Y94" s="24">
        <f t="shared" si="19"/>
        <v>0</v>
      </c>
      <c r="Z94" s="8"/>
      <c r="AA94" s="22">
        <f t="shared" si="20"/>
        <v>0</v>
      </c>
      <c r="AB94" s="20">
        <f t="shared" si="21"/>
        <v>0</v>
      </c>
      <c r="AC94" s="16"/>
    </row>
    <row r="95" spans="1:29" ht="15">
      <c r="A95" s="13">
        <v>86</v>
      </c>
      <c r="B95" s="9" t="e">
        <f>IF(VLOOKUP(A95,Регистрация!$C$4:$N$103,2,FALSE)=0," ",VLOOKUP(A95,Регистрация!$C$4:$N$103,2,FALSE))</f>
        <v>#N/A</v>
      </c>
      <c r="C95" s="9" t="e">
        <f>IF(VLOOKUP(A95,Регистрация!$C$4:$N$103,3,FALSE)=0," ",VLOOKUP(A95,Регистрация!$C$4:$N$103,3,FALSE))</f>
        <v>#N/A</v>
      </c>
      <c r="D95" s="8" t="e">
        <f>IF(VLOOKUP(A95,Регистрация!$C$4:$N$103,7,FALSE)=0,"б/р",VLOOKUP(A95,Регистрация!$C$4:$N$103,7,FALSE))</f>
        <v>#N/A</v>
      </c>
      <c r="E95" s="9" t="e">
        <f>IF(VLOOKUP(A95,Регистрация!$C$4:$N$103,11,FALSE)=0," ",VLOOKUP(A95,Регистрация!$C$4:$N$103,11,FALSE))</f>
        <v>#N/A</v>
      </c>
      <c r="F95" s="8" t="e">
        <f>IF(VLOOKUP(A95,Регистрация!$C$4:$N$103,8,FALSE)=0," ",VLOOKUP(A95,Регистрация!$C$4:$N$103,8,FALSE))</f>
        <v>#N/A</v>
      </c>
      <c r="G95" s="19"/>
      <c r="H95" s="18"/>
      <c r="I95" s="24">
        <f t="shared" si="11"/>
        <v>0</v>
      </c>
      <c r="J95" s="8"/>
      <c r="K95" s="22">
        <f t="shared" si="12"/>
        <v>0</v>
      </c>
      <c r="L95" s="18"/>
      <c r="M95" s="24">
        <f t="shared" si="13"/>
        <v>0</v>
      </c>
      <c r="N95" s="8"/>
      <c r="O95" s="22">
        <f t="shared" si="14"/>
        <v>0</v>
      </c>
      <c r="P95" s="18"/>
      <c r="Q95" s="24">
        <f t="shared" si="15"/>
        <v>0</v>
      </c>
      <c r="R95" s="8"/>
      <c r="S95" s="22">
        <f t="shared" si="16"/>
        <v>0</v>
      </c>
      <c r="T95" s="18"/>
      <c r="U95" s="24">
        <f t="shared" si="17"/>
        <v>0</v>
      </c>
      <c r="V95" s="8"/>
      <c r="W95" s="22">
        <f t="shared" si="18"/>
        <v>0</v>
      </c>
      <c r="X95" s="18"/>
      <c r="Y95" s="24">
        <f t="shared" si="19"/>
        <v>0</v>
      </c>
      <c r="Z95" s="8"/>
      <c r="AA95" s="22">
        <f t="shared" si="20"/>
        <v>0</v>
      </c>
      <c r="AB95" s="20">
        <f t="shared" si="21"/>
        <v>0</v>
      </c>
      <c r="AC95" s="16"/>
    </row>
    <row r="96" spans="1:29" ht="15">
      <c r="A96" s="13">
        <v>87</v>
      </c>
      <c r="B96" s="9" t="e">
        <f>IF(VLOOKUP(A96,Регистрация!$C$4:$N$103,2,FALSE)=0," ",VLOOKUP(A96,Регистрация!$C$4:$N$103,2,FALSE))</f>
        <v>#N/A</v>
      </c>
      <c r="C96" s="9" t="e">
        <f>IF(VLOOKUP(A96,Регистрация!$C$4:$N$103,3,FALSE)=0," ",VLOOKUP(A96,Регистрация!$C$4:$N$103,3,FALSE))</f>
        <v>#N/A</v>
      </c>
      <c r="D96" s="8" t="e">
        <f>IF(VLOOKUP(A96,Регистрация!$C$4:$N$103,7,FALSE)=0,"б/р",VLOOKUP(A96,Регистрация!$C$4:$N$103,7,FALSE))</f>
        <v>#N/A</v>
      </c>
      <c r="E96" s="9" t="e">
        <f>IF(VLOOKUP(A96,Регистрация!$C$4:$N$103,11,FALSE)=0," ",VLOOKUP(A96,Регистрация!$C$4:$N$103,11,FALSE))</f>
        <v>#N/A</v>
      </c>
      <c r="F96" s="8" t="e">
        <f>IF(VLOOKUP(A96,Регистрация!$C$4:$N$103,8,FALSE)=0," ",VLOOKUP(A96,Регистрация!$C$4:$N$103,8,FALSE))</f>
        <v>#N/A</v>
      </c>
      <c r="G96" s="19"/>
      <c r="H96" s="18"/>
      <c r="I96" s="24">
        <f t="shared" si="11"/>
        <v>0</v>
      </c>
      <c r="J96" s="8"/>
      <c r="K96" s="22">
        <f t="shared" si="12"/>
        <v>0</v>
      </c>
      <c r="L96" s="18"/>
      <c r="M96" s="24">
        <f t="shared" si="13"/>
        <v>0</v>
      </c>
      <c r="N96" s="8"/>
      <c r="O96" s="22">
        <f t="shared" si="14"/>
        <v>0</v>
      </c>
      <c r="P96" s="18"/>
      <c r="Q96" s="24">
        <f t="shared" si="15"/>
        <v>0</v>
      </c>
      <c r="R96" s="8"/>
      <c r="S96" s="22">
        <f t="shared" si="16"/>
        <v>0</v>
      </c>
      <c r="T96" s="18"/>
      <c r="U96" s="24">
        <f t="shared" si="17"/>
        <v>0</v>
      </c>
      <c r="V96" s="8"/>
      <c r="W96" s="22">
        <f t="shared" si="18"/>
        <v>0</v>
      </c>
      <c r="X96" s="18"/>
      <c r="Y96" s="24">
        <f t="shared" si="19"/>
        <v>0</v>
      </c>
      <c r="Z96" s="8"/>
      <c r="AA96" s="22">
        <f t="shared" si="20"/>
        <v>0</v>
      </c>
      <c r="AB96" s="20">
        <f t="shared" si="21"/>
        <v>0</v>
      </c>
      <c r="AC96" s="16"/>
    </row>
    <row r="97" spans="1:29" ht="15">
      <c r="A97" s="13">
        <v>88</v>
      </c>
      <c r="B97" s="9" t="e">
        <f>IF(VLOOKUP(A97,Регистрация!$C$4:$N$103,2,FALSE)=0," ",VLOOKUP(A97,Регистрация!$C$4:$N$103,2,FALSE))</f>
        <v>#N/A</v>
      </c>
      <c r="C97" s="9" t="e">
        <f>IF(VLOOKUP(A97,Регистрация!$C$4:$N$103,3,FALSE)=0," ",VLOOKUP(A97,Регистрация!$C$4:$N$103,3,FALSE))</f>
        <v>#N/A</v>
      </c>
      <c r="D97" s="8" t="e">
        <f>IF(VLOOKUP(A97,Регистрация!$C$4:$N$103,7,FALSE)=0,"б/р",VLOOKUP(A97,Регистрация!$C$4:$N$103,7,FALSE))</f>
        <v>#N/A</v>
      </c>
      <c r="E97" s="9" t="e">
        <f>IF(VLOOKUP(A97,Регистрация!$C$4:$N$103,11,FALSE)=0," ",VLOOKUP(A97,Регистрация!$C$4:$N$103,11,FALSE))</f>
        <v>#N/A</v>
      </c>
      <c r="F97" s="8" t="e">
        <f>IF(VLOOKUP(A97,Регистрация!$C$4:$N$103,8,FALSE)=0," ",VLOOKUP(A97,Регистрация!$C$4:$N$103,8,FALSE))</f>
        <v>#N/A</v>
      </c>
      <c r="G97" s="19"/>
      <c r="H97" s="18"/>
      <c r="I97" s="24">
        <f t="shared" si="11"/>
        <v>0</v>
      </c>
      <c r="J97" s="8"/>
      <c r="K97" s="22">
        <f t="shared" si="12"/>
        <v>0</v>
      </c>
      <c r="L97" s="18"/>
      <c r="M97" s="24">
        <f t="shared" si="13"/>
        <v>0</v>
      </c>
      <c r="N97" s="8"/>
      <c r="O97" s="22">
        <f t="shared" si="14"/>
        <v>0</v>
      </c>
      <c r="P97" s="18"/>
      <c r="Q97" s="24">
        <f t="shared" si="15"/>
        <v>0</v>
      </c>
      <c r="R97" s="8"/>
      <c r="S97" s="22">
        <f t="shared" si="16"/>
        <v>0</v>
      </c>
      <c r="T97" s="18"/>
      <c r="U97" s="24">
        <f t="shared" si="17"/>
        <v>0</v>
      </c>
      <c r="V97" s="8"/>
      <c r="W97" s="22">
        <f t="shared" si="18"/>
        <v>0</v>
      </c>
      <c r="X97" s="18"/>
      <c r="Y97" s="24">
        <f t="shared" si="19"/>
        <v>0</v>
      </c>
      <c r="Z97" s="8"/>
      <c r="AA97" s="22">
        <f t="shared" si="20"/>
        <v>0</v>
      </c>
      <c r="AB97" s="20">
        <f t="shared" si="21"/>
        <v>0</v>
      </c>
      <c r="AC97" s="16"/>
    </row>
    <row r="98" spans="1:29" ht="15">
      <c r="A98" s="13">
        <v>89</v>
      </c>
      <c r="B98" s="9" t="e">
        <f>IF(VLOOKUP(A98,Регистрация!$C$4:$N$103,2,FALSE)=0," ",VLOOKUP(A98,Регистрация!$C$4:$N$103,2,FALSE))</f>
        <v>#N/A</v>
      </c>
      <c r="C98" s="9" t="e">
        <f>IF(VLOOKUP(A98,Регистрация!$C$4:$N$103,3,FALSE)=0," ",VLOOKUP(A98,Регистрация!$C$4:$N$103,3,FALSE))</f>
        <v>#N/A</v>
      </c>
      <c r="D98" s="8" t="e">
        <f>IF(VLOOKUP(A98,Регистрация!$C$4:$N$103,7,FALSE)=0,"б/р",VLOOKUP(A98,Регистрация!$C$4:$N$103,7,FALSE))</f>
        <v>#N/A</v>
      </c>
      <c r="E98" s="9" t="e">
        <f>IF(VLOOKUP(A98,Регистрация!$C$4:$N$103,11,FALSE)=0," ",VLOOKUP(A98,Регистрация!$C$4:$N$103,11,FALSE))</f>
        <v>#N/A</v>
      </c>
      <c r="F98" s="8" t="e">
        <f>IF(VLOOKUP(A98,Регистрация!$C$4:$N$103,8,FALSE)=0," ",VLOOKUP(A98,Регистрация!$C$4:$N$103,8,FALSE))</f>
        <v>#N/A</v>
      </c>
      <c r="G98" s="19"/>
      <c r="H98" s="18"/>
      <c r="I98" s="24">
        <f t="shared" si="11"/>
        <v>0</v>
      </c>
      <c r="J98" s="8"/>
      <c r="K98" s="22">
        <f t="shared" si="12"/>
        <v>0</v>
      </c>
      <c r="L98" s="18"/>
      <c r="M98" s="24">
        <f t="shared" si="13"/>
        <v>0</v>
      </c>
      <c r="N98" s="8"/>
      <c r="O98" s="22">
        <f t="shared" si="14"/>
        <v>0</v>
      </c>
      <c r="P98" s="18"/>
      <c r="Q98" s="24">
        <f t="shared" si="15"/>
        <v>0</v>
      </c>
      <c r="R98" s="8"/>
      <c r="S98" s="22">
        <f t="shared" si="16"/>
        <v>0</v>
      </c>
      <c r="T98" s="18"/>
      <c r="U98" s="24">
        <f t="shared" si="17"/>
        <v>0</v>
      </c>
      <c r="V98" s="8"/>
      <c r="W98" s="22">
        <f t="shared" si="18"/>
        <v>0</v>
      </c>
      <c r="X98" s="18"/>
      <c r="Y98" s="24">
        <f t="shared" si="19"/>
        <v>0</v>
      </c>
      <c r="Z98" s="8"/>
      <c r="AA98" s="22">
        <f t="shared" si="20"/>
        <v>0</v>
      </c>
      <c r="AB98" s="20">
        <f t="shared" si="21"/>
        <v>0</v>
      </c>
      <c r="AC98" s="16"/>
    </row>
    <row r="99" spans="1:29" ht="15">
      <c r="A99" s="13">
        <v>90</v>
      </c>
      <c r="B99" s="9" t="e">
        <f>IF(VLOOKUP(A99,Регистрация!$C$4:$N$103,2,FALSE)=0," ",VLOOKUP(A99,Регистрация!$C$4:$N$103,2,FALSE))</f>
        <v>#N/A</v>
      </c>
      <c r="C99" s="9" t="e">
        <f>IF(VLOOKUP(A99,Регистрация!$C$4:$N$103,3,FALSE)=0," ",VLOOKUP(A99,Регистрация!$C$4:$N$103,3,FALSE))</f>
        <v>#N/A</v>
      </c>
      <c r="D99" s="8" t="e">
        <f>IF(VLOOKUP(A99,Регистрация!$C$4:$N$103,7,FALSE)=0,"б/р",VLOOKUP(A99,Регистрация!$C$4:$N$103,7,FALSE))</f>
        <v>#N/A</v>
      </c>
      <c r="E99" s="9" t="e">
        <f>IF(VLOOKUP(A99,Регистрация!$C$4:$N$103,11,FALSE)=0," ",VLOOKUP(A99,Регистрация!$C$4:$N$103,11,FALSE))</f>
        <v>#N/A</v>
      </c>
      <c r="F99" s="8" t="e">
        <f>IF(VLOOKUP(A99,Регистрация!$C$4:$N$103,8,FALSE)=0," ",VLOOKUP(A99,Регистрация!$C$4:$N$103,8,FALSE))</f>
        <v>#N/A</v>
      </c>
      <c r="G99" s="19"/>
      <c r="H99" s="18"/>
      <c r="I99" s="24">
        <f t="shared" si="11"/>
        <v>0</v>
      </c>
      <c r="J99" s="8"/>
      <c r="K99" s="22">
        <f t="shared" si="12"/>
        <v>0</v>
      </c>
      <c r="L99" s="18"/>
      <c r="M99" s="24">
        <f t="shared" si="13"/>
        <v>0</v>
      </c>
      <c r="N99" s="8"/>
      <c r="O99" s="22">
        <f t="shared" si="14"/>
        <v>0</v>
      </c>
      <c r="P99" s="18"/>
      <c r="Q99" s="24">
        <f t="shared" si="15"/>
        <v>0</v>
      </c>
      <c r="R99" s="8"/>
      <c r="S99" s="22">
        <f t="shared" si="16"/>
        <v>0</v>
      </c>
      <c r="T99" s="18"/>
      <c r="U99" s="24">
        <f t="shared" si="17"/>
        <v>0</v>
      </c>
      <c r="V99" s="8"/>
      <c r="W99" s="22">
        <f t="shared" si="18"/>
        <v>0</v>
      </c>
      <c r="X99" s="18"/>
      <c r="Y99" s="24">
        <f t="shared" si="19"/>
        <v>0</v>
      </c>
      <c r="Z99" s="8"/>
      <c r="AA99" s="22">
        <f t="shared" si="20"/>
        <v>0</v>
      </c>
      <c r="AB99" s="20">
        <f t="shared" si="21"/>
        <v>0</v>
      </c>
      <c r="AC99" s="16"/>
    </row>
    <row r="100" spans="1:29" ht="15">
      <c r="A100" s="13">
        <v>91</v>
      </c>
      <c r="B100" s="9" t="e">
        <f>IF(VLOOKUP(A100,Регистрация!$C$4:$N$103,2,FALSE)=0," ",VLOOKUP(A100,Регистрация!$C$4:$N$103,2,FALSE))</f>
        <v>#N/A</v>
      </c>
      <c r="C100" s="9" t="e">
        <f>IF(VLOOKUP(A100,Регистрация!$C$4:$N$103,3,FALSE)=0," ",VLOOKUP(A100,Регистрация!$C$4:$N$103,3,FALSE))</f>
        <v>#N/A</v>
      </c>
      <c r="D100" s="8" t="e">
        <f>IF(VLOOKUP(A100,Регистрация!$C$4:$N$103,7,FALSE)=0,"б/р",VLOOKUP(A100,Регистрация!$C$4:$N$103,7,FALSE))</f>
        <v>#N/A</v>
      </c>
      <c r="E100" s="9" t="e">
        <f>IF(VLOOKUP(A100,Регистрация!$C$4:$N$103,11,FALSE)=0," ",VLOOKUP(A100,Регистрация!$C$4:$N$103,11,FALSE))</f>
        <v>#N/A</v>
      </c>
      <c r="F100" s="8" t="e">
        <f>IF(VLOOKUP(A100,Регистрация!$C$4:$N$103,8,FALSE)=0," ",VLOOKUP(A100,Регистрация!$C$4:$N$103,8,FALSE))</f>
        <v>#N/A</v>
      </c>
      <c r="G100" s="19"/>
      <c r="H100" s="18"/>
      <c r="I100" s="24">
        <f t="shared" si="11"/>
        <v>0</v>
      </c>
      <c r="J100" s="8"/>
      <c r="K100" s="22">
        <f t="shared" si="12"/>
        <v>0</v>
      </c>
      <c r="L100" s="18"/>
      <c r="M100" s="24">
        <f t="shared" si="13"/>
        <v>0</v>
      </c>
      <c r="N100" s="8"/>
      <c r="O100" s="22">
        <f t="shared" si="14"/>
        <v>0</v>
      </c>
      <c r="P100" s="18"/>
      <c r="Q100" s="24">
        <f t="shared" si="15"/>
        <v>0</v>
      </c>
      <c r="R100" s="8"/>
      <c r="S100" s="22">
        <f t="shared" si="16"/>
        <v>0</v>
      </c>
      <c r="T100" s="18"/>
      <c r="U100" s="24">
        <f t="shared" si="17"/>
        <v>0</v>
      </c>
      <c r="V100" s="8"/>
      <c r="W100" s="22">
        <f t="shared" si="18"/>
        <v>0</v>
      </c>
      <c r="X100" s="18"/>
      <c r="Y100" s="24">
        <f t="shared" si="19"/>
        <v>0</v>
      </c>
      <c r="Z100" s="8"/>
      <c r="AA100" s="22">
        <f t="shared" si="20"/>
        <v>0</v>
      </c>
      <c r="AB100" s="20">
        <f t="shared" si="21"/>
        <v>0</v>
      </c>
      <c r="AC100" s="16"/>
    </row>
    <row r="101" spans="1:29" ht="15">
      <c r="A101" s="13">
        <v>92</v>
      </c>
      <c r="B101" s="9" t="e">
        <f>IF(VLOOKUP(A101,Регистрация!$C$4:$N$103,2,FALSE)=0," ",VLOOKUP(A101,Регистрация!$C$4:$N$103,2,FALSE))</f>
        <v>#N/A</v>
      </c>
      <c r="C101" s="9" t="e">
        <f>IF(VLOOKUP(A101,Регистрация!$C$4:$N$103,3,FALSE)=0," ",VLOOKUP(A101,Регистрация!$C$4:$N$103,3,FALSE))</f>
        <v>#N/A</v>
      </c>
      <c r="D101" s="8" t="e">
        <f>IF(VLOOKUP(A101,Регистрация!$C$4:$N$103,7,FALSE)=0,"б/р",VLOOKUP(A101,Регистрация!$C$4:$N$103,7,FALSE))</f>
        <v>#N/A</v>
      </c>
      <c r="E101" s="9" t="e">
        <f>IF(VLOOKUP(A101,Регистрация!$C$4:$N$103,11,FALSE)=0," ",VLOOKUP(A101,Регистрация!$C$4:$N$103,11,FALSE))</f>
        <v>#N/A</v>
      </c>
      <c r="F101" s="8" t="e">
        <f>IF(VLOOKUP(A101,Регистрация!$C$4:$N$103,8,FALSE)=0," ",VLOOKUP(A101,Регистрация!$C$4:$N$103,8,FALSE))</f>
        <v>#N/A</v>
      </c>
      <c r="G101" s="19"/>
      <c r="H101" s="18"/>
      <c r="I101" s="24">
        <f t="shared" si="11"/>
        <v>0</v>
      </c>
      <c r="J101" s="8"/>
      <c r="K101" s="22">
        <f t="shared" si="12"/>
        <v>0</v>
      </c>
      <c r="L101" s="18"/>
      <c r="M101" s="24">
        <f t="shared" si="13"/>
        <v>0</v>
      </c>
      <c r="N101" s="8"/>
      <c r="O101" s="22">
        <f t="shared" si="14"/>
        <v>0</v>
      </c>
      <c r="P101" s="18"/>
      <c r="Q101" s="24">
        <f t="shared" si="15"/>
        <v>0</v>
      </c>
      <c r="R101" s="8"/>
      <c r="S101" s="22">
        <f t="shared" si="16"/>
        <v>0</v>
      </c>
      <c r="T101" s="18"/>
      <c r="U101" s="24">
        <f t="shared" si="17"/>
        <v>0</v>
      </c>
      <c r="V101" s="8"/>
      <c r="W101" s="22">
        <f t="shared" si="18"/>
        <v>0</v>
      </c>
      <c r="X101" s="18"/>
      <c r="Y101" s="24">
        <f t="shared" si="19"/>
        <v>0</v>
      </c>
      <c r="Z101" s="8"/>
      <c r="AA101" s="22">
        <f t="shared" si="20"/>
        <v>0</v>
      </c>
      <c r="AB101" s="20">
        <f t="shared" si="21"/>
        <v>0</v>
      </c>
      <c r="AC101" s="16"/>
    </row>
    <row r="102" spans="1:29" ht="15">
      <c r="A102" s="13">
        <v>93</v>
      </c>
      <c r="B102" s="9" t="e">
        <f>IF(VLOOKUP(A102,Регистрация!$C$4:$N$103,2,FALSE)=0," ",VLOOKUP(A102,Регистрация!$C$4:$N$103,2,FALSE))</f>
        <v>#N/A</v>
      </c>
      <c r="C102" s="9" t="e">
        <f>IF(VLOOKUP(A102,Регистрация!$C$4:$N$103,3,FALSE)=0," ",VLOOKUP(A102,Регистрация!$C$4:$N$103,3,FALSE))</f>
        <v>#N/A</v>
      </c>
      <c r="D102" s="8" t="e">
        <f>IF(VLOOKUP(A102,Регистрация!$C$4:$N$103,7,FALSE)=0,"б/р",VLOOKUP(A102,Регистрация!$C$4:$N$103,7,FALSE))</f>
        <v>#N/A</v>
      </c>
      <c r="E102" s="9" t="e">
        <f>IF(VLOOKUP(A102,Регистрация!$C$4:$N$103,11,FALSE)=0," ",VLOOKUP(A102,Регистрация!$C$4:$N$103,11,FALSE))</f>
        <v>#N/A</v>
      </c>
      <c r="F102" s="8" t="e">
        <f>IF(VLOOKUP(A102,Регистрация!$C$4:$N$103,8,FALSE)=0," ",VLOOKUP(A102,Регистрация!$C$4:$N$103,8,FALSE))</f>
        <v>#N/A</v>
      </c>
      <c r="G102" s="19"/>
      <c r="H102" s="18"/>
      <c r="I102" s="24">
        <f t="shared" si="11"/>
        <v>0</v>
      </c>
      <c r="J102" s="8"/>
      <c r="K102" s="22">
        <f t="shared" si="12"/>
        <v>0</v>
      </c>
      <c r="L102" s="18"/>
      <c r="M102" s="24">
        <f t="shared" si="13"/>
        <v>0</v>
      </c>
      <c r="N102" s="8"/>
      <c r="O102" s="22">
        <f t="shared" si="14"/>
        <v>0</v>
      </c>
      <c r="P102" s="18"/>
      <c r="Q102" s="24">
        <f t="shared" si="15"/>
        <v>0</v>
      </c>
      <c r="R102" s="8"/>
      <c r="S102" s="22">
        <f t="shared" si="16"/>
        <v>0</v>
      </c>
      <c r="T102" s="18"/>
      <c r="U102" s="24">
        <f t="shared" si="17"/>
        <v>0</v>
      </c>
      <c r="V102" s="8"/>
      <c r="W102" s="22">
        <f t="shared" si="18"/>
        <v>0</v>
      </c>
      <c r="X102" s="18"/>
      <c r="Y102" s="24">
        <f t="shared" si="19"/>
        <v>0</v>
      </c>
      <c r="Z102" s="8"/>
      <c r="AA102" s="22">
        <f t="shared" si="20"/>
        <v>0</v>
      </c>
      <c r="AB102" s="20">
        <f t="shared" si="21"/>
        <v>0</v>
      </c>
      <c r="AC102" s="16"/>
    </row>
    <row r="103" spans="1:29" ht="15">
      <c r="A103" s="13">
        <v>94</v>
      </c>
      <c r="B103" s="9" t="e">
        <f>IF(VLOOKUP(A103,Регистрация!$C$4:$N$103,2,FALSE)=0," ",VLOOKUP(A103,Регистрация!$C$4:$N$103,2,FALSE))</f>
        <v>#N/A</v>
      </c>
      <c r="C103" s="9" t="e">
        <f>IF(VLOOKUP(A103,Регистрация!$C$4:$N$103,3,FALSE)=0," ",VLOOKUP(A103,Регистрация!$C$4:$N$103,3,FALSE))</f>
        <v>#N/A</v>
      </c>
      <c r="D103" s="8" t="e">
        <f>IF(VLOOKUP(A103,Регистрация!$C$4:$N$103,7,FALSE)=0,"б/р",VLOOKUP(A103,Регистрация!$C$4:$N$103,7,FALSE))</f>
        <v>#N/A</v>
      </c>
      <c r="E103" s="9" t="e">
        <f>IF(VLOOKUP(A103,Регистрация!$C$4:$N$103,11,FALSE)=0," ",VLOOKUP(A103,Регистрация!$C$4:$N$103,11,FALSE))</f>
        <v>#N/A</v>
      </c>
      <c r="F103" s="8" t="e">
        <f>IF(VLOOKUP(A103,Регистрация!$C$4:$N$103,8,FALSE)=0," ",VLOOKUP(A103,Регистрация!$C$4:$N$103,8,FALSE))</f>
        <v>#N/A</v>
      </c>
      <c r="G103" s="19"/>
      <c r="H103" s="18"/>
      <c r="I103" s="24">
        <f t="shared" si="11"/>
        <v>0</v>
      </c>
      <c r="J103" s="8"/>
      <c r="K103" s="22">
        <f t="shared" si="12"/>
        <v>0</v>
      </c>
      <c r="L103" s="18"/>
      <c r="M103" s="24">
        <f t="shared" si="13"/>
        <v>0</v>
      </c>
      <c r="N103" s="8"/>
      <c r="O103" s="22">
        <f t="shared" si="14"/>
        <v>0</v>
      </c>
      <c r="P103" s="18"/>
      <c r="Q103" s="24">
        <f t="shared" si="15"/>
        <v>0</v>
      </c>
      <c r="R103" s="8"/>
      <c r="S103" s="22">
        <f t="shared" si="16"/>
        <v>0</v>
      </c>
      <c r="T103" s="18"/>
      <c r="U103" s="24">
        <f t="shared" si="17"/>
        <v>0</v>
      </c>
      <c r="V103" s="8"/>
      <c r="W103" s="22">
        <f t="shared" si="18"/>
        <v>0</v>
      </c>
      <c r="X103" s="18"/>
      <c r="Y103" s="24">
        <f t="shared" si="19"/>
        <v>0</v>
      </c>
      <c r="Z103" s="8"/>
      <c r="AA103" s="22">
        <f t="shared" si="20"/>
        <v>0</v>
      </c>
      <c r="AB103" s="20">
        <f t="shared" si="21"/>
        <v>0</v>
      </c>
      <c r="AC103" s="16"/>
    </row>
    <row r="104" spans="1:29" ht="15">
      <c r="A104" s="13">
        <v>95</v>
      </c>
      <c r="B104" s="9" t="e">
        <f>IF(VLOOKUP(A104,Регистрация!$C$4:$N$103,2,FALSE)=0," ",VLOOKUP(A104,Регистрация!$C$4:$N$103,2,FALSE))</f>
        <v>#N/A</v>
      </c>
      <c r="C104" s="9" t="e">
        <f>IF(VLOOKUP(A104,Регистрация!$C$4:$N$103,3,FALSE)=0," ",VLOOKUP(A104,Регистрация!$C$4:$N$103,3,FALSE))</f>
        <v>#N/A</v>
      </c>
      <c r="D104" s="8" t="e">
        <f>IF(VLOOKUP(A104,Регистрация!$C$4:$N$103,7,FALSE)=0,"б/р",VLOOKUP(A104,Регистрация!$C$4:$N$103,7,FALSE))</f>
        <v>#N/A</v>
      </c>
      <c r="E104" s="9" t="e">
        <f>IF(VLOOKUP(A104,Регистрация!$C$4:$N$103,11,FALSE)=0," ",VLOOKUP(A104,Регистрация!$C$4:$N$103,11,FALSE))</f>
        <v>#N/A</v>
      </c>
      <c r="F104" s="8" t="e">
        <f>IF(VLOOKUP(A104,Регистрация!$C$4:$N$103,8,FALSE)=0," ",VLOOKUP(A104,Регистрация!$C$4:$N$103,8,FALSE))</f>
        <v>#N/A</v>
      </c>
      <c r="G104" s="19"/>
      <c r="H104" s="18"/>
      <c r="I104" s="24">
        <f t="shared" si="11"/>
        <v>0</v>
      </c>
      <c r="J104" s="8"/>
      <c r="K104" s="22">
        <f t="shared" si="12"/>
        <v>0</v>
      </c>
      <c r="L104" s="18"/>
      <c r="M104" s="24">
        <f t="shared" si="13"/>
        <v>0</v>
      </c>
      <c r="N104" s="8"/>
      <c r="O104" s="22">
        <f t="shared" si="14"/>
        <v>0</v>
      </c>
      <c r="P104" s="18"/>
      <c r="Q104" s="24">
        <f t="shared" si="15"/>
        <v>0</v>
      </c>
      <c r="R104" s="8"/>
      <c r="S104" s="22">
        <f t="shared" si="16"/>
        <v>0</v>
      </c>
      <c r="T104" s="18"/>
      <c r="U104" s="24">
        <f t="shared" si="17"/>
        <v>0</v>
      </c>
      <c r="V104" s="8"/>
      <c r="W104" s="22">
        <f t="shared" si="18"/>
        <v>0</v>
      </c>
      <c r="X104" s="18"/>
      <c r="Y104" s="24">
        <f t="shared" si="19"/>
        <v>0</v>
      </c>
      <c r="Z104" s="8"/>
      <c r="AA104" s="22">
        <f t="shared" si="20"/>
        <v>0</v>
      </c>
      <c r="AB104" s="20">
        <f t="shared" si="21"/>
        <v>0</v>
      </c>
      <c r="AC104" s="16"/>
    </row>
    <row r="105" spans="1:29" ht="15">
      <c r="A105" s="13">
        <v>96</v>
      </c>
      <c r="B105" s="9" t="e">
        <f>IF(VLOOKUP(A105,Регистрация!$C$4:$N$103,2,FALSE)=0," ",VLOOKUP(A105,Регистрация!$C$4:$N$103,2,FALSE))</f>
        <v>#N/A</v>
      </c>
      <c r="C105" s="9" t="e">
        <f>IF(VLOOKUP(A105,Регистрация!$C$4:$N$103,3,FALSE)=0," ",VLOOKUP(A105,Регистрация!$C$4:$N$103,3,FALSE))</f>
        <v>#N/A</v>
      </c>
      <c r="D105" s="8" t="e">
        <f>IF(VLOOKUP(A105,Регистрация!$C$4:$N$103,7,FALSE)=0,"б/р",VLOOKUP(A105,Регистрация!$C$4:$N$103,7,FALSE))</f>
        <v>#N/A</v>
      </c>
      <c r="E105" s="9" t="e">
        <f>IF(VLOOKUP(A105,Регистрация!$C$4:$N$103,11,FALSE)=0," ",VLOOKUP(A105,Регистрация!$C$4:$N$103,11,FALSE))</f>
        <v>#N/A</v>
      </c>
      <c r="F105" s="8" t="e">
        <f>IF(VLOOKUP(A105,Регистрация!$C$4:$N$103,8,FALSE)=0," ",VLOOKUP(A105,Регистрация!$C$4:$N$103,8,FALSE))</f>
        <v>#N/A</v>
      </c>
      <c r="G105" s="19"/>
      <c r="H105" s="18"/>
      <c r="I105" s="24">
        <f t="shared" si="11"/>
        <v>0</v>
      </c>
      <c r="J105" s="8"/>
      <c r="K105" s="22">
        <f t="shared" si="12"/>
        <v>0</v>
      </c>
      <c r="L105" s="18"/>
      <c r="M105" s="24">
        <f t="shared" si="13"/>
        <v>0</v>
      </c>
      <c r="N105" s="8"/>
      <c r="O105" s="22">
        <f t="shared" si="14"/>
        <v>0</v>
      </c>
      <c r="P105" s="18"/>
      <c r="Q105" s="24">
        <f t="shared" si="15"/>
        <v>0</v>
      </c>
      <c r="R105" s="8"/>
      <c r="S105" s="22">
        <f t="shared" si="16"/>
        <v>0</v>
      </c>
      <c r="T105" s="18"/>
      <c r="U105" s="24">
        <f t="shared" si="17"/>
        <v>0</v>
      </c>
      <c r="V105" s="8"/>
      <c r="W105" s="22">
        <f t="shared" si="18"/>
        <v>0</v>
      </c>
      <c r="X105" s="18"/>
      <c r="Y105" s="24">
        <f t="shared" si="19"/>
        <v>0</v>
      </c>
      <c r="Z105" s="8"/>
      <c r="AA105" s="22">
        <f t="shared" si="20"/>
        <v>0</v>
      </c>
      <c r="AB105" s="20">
        <f t="shared" si="21"/>
        <v>0</v>
      </c>
      <c r="AC105" s="16"/>
    </row>
    <row r="106" spans="1:29" ht="15">
      <c r="A106" s="13">
        <v>97</v>
      </c>
      <c r="B106" s="9" t="e">
        <f>IF(VLOOKUP(A106,Регистрация!$C$4:$N$103,2,FALSE)=0," ",VLOOKUP(A106,Регистрация!$C$4:$N$103,2,FALSE))</f>
        <v>#N/A</v>
      </c>
      <c r="C106" s="9" t="e">
        <f>IF(VLOOKUP(A106,Регистрация!$C$4:$N$103,3,FALSE)=0," ",VLOOKUP(A106,Регистрация!$C$4:$N$103,3,FALSE))</f>
        <v>#N/A</v>
      </c>
      <c r="D106" s="8" t="e">
        <f>IF(VLOOKUP(A106,Регистрация!$C$4:$N$103,7,FALSE)=0,"б/р",VLOOKUP(A106,Регистрация!$C$4:$N$103,7,FALSE))</f>
        <v>#N/A</v>
      </c>
      <c r="E106" s="9" t="e">
        <f>IF(VLOOKUP(A106,Регистрация!$C$4:$N$103,11,FALSE)=0," ",VLOOKUP(A106,Регистрация!$C$4:$N$103,11,FALSE))</f>
        <v>#N/A</v>
      </c>
      <c r="F106" s="8" t="e">
        <f>IF(VLOOKUP(A106,Регистрация!$C$4:$N$103,8,FALSE)=0," ",VLOOKUP(A106,Регистрация!$C$4:$N$103,8,FALSE))</f>
        <v>#N/A</v>
      </c>
      <c r="G106" s="19"/>
      <c r="H106" s="18"/>
      <c r="I106" s="24">
        <f t="shared" si="11"/>
        <v>0</v>
      </c>
      <c r="J106" s="8"/>
      <c r="K106" s="22">
        <f t="shared" si="12"/>
        <v>0</v>
      </c>
      <c r="L106" s="18"/>
      <c r="M106" s="24">
        <f t="shared" si="13"/>
        <v>0</v>
      </c>
      <c r="N106" s="8"/>
      <c r="O106" s="22">
        <f t="shared" si="14"/>
        <v>0</v>
      </c>
      <c r="P106" s="18"/>
      <c r="Q106" s="24">
        <f t="shared" si="15"/>
        <v>0</v>
      </c>
      <c r="R106" s="8"/>
      <c r="S106" s="22">
        <f t="shared" si="16"/>
        <v>0</v>
      </c>
      <c r="T106" s="18"/>
      <c r="U106" s="24">
        <f t="shared" si="17"/>
        <v>0</v>
      </c>
      <c r="V106" s="8"/>
      <c r="W106" s="22">
        <f t="shared" si="18"/>
        <v>0</v>
      </c>
      <c r="X106" s="18"/>
      <c r="Y106" s="24">
        <f t="shared" si="19"/>
        <v>0</v>
      </c>
      <c r="Z106" s="8"/>
      <c r="AA106" s="22">
        <f t="shared" si="20"/>
        <v>0</v>
      </c>
      <c r="AB106" s="20">
        <f t="shared" si="21"/>
        <v>0</v>
      </c>
      <c r="AC106" s="16"/>
    </row>
    <row r="107" spans="1:29" ht="15">
      <c r="A107" s="13">
        <v>98</v>
      </c>
      <c r="B107" s="9" t="e">
        <f>IF(VLOOKUP(A107,Регистрация!$C$4:$N$103,2,FALSE)=0," ",VLOOKUP(A107,Регистрация!$C$4:$N$103,2,FALSE))</f>
        <v>#N/A</v>
      </c>
      <c r="C107" s="9" t="e">
        <f>IF(VLOOKUP(A107,Регистрация!$C$4:$N$103,3,FALSE)=0," ",VLOOKUP(A107,Регистрация!$C$4:$N$103,3,FALSE))</f>
        <v>#N/A</v>
      </c>
      <c r="D107" s="8" t="e">
        <f>IF(VLOOKUP(A107,Регистрация!$C$4:$N$103,7,FALSE)=0,"б/р",VLOOKUP(A107,Регистрация!$C$4:$N$103,7,FALSE))</f>
        <v>#N/A</v>
      </c>
      <c r="E107" s="9" t="e">
        <f>IF(VLOOKUP(A107,Регистрация!$C$4:$N$103,11,FALSE)=0," ",VLOOKUP(A107,Регистрация!$C$4:$N$103,11,FALSE))</f>
        <v>#N/A</v>
      </c>
      <c r="F107" s="8" t="e">
        <f>IF(VLOOKUP(A107,Регистрация!$C$4:$N$103,8,FALSE)=0," ",VLOOKUP(A107,Регистрация!$C$4:$N$103,8,FALSE))</f>
        <v>#N/A</v>
      </c>
      <c r="G107" s="19"/>
      <c r="H107" s="18"/>
      <c r="I107" s="24">
        <f t="shared" si="11"/>
        <v>0</v>
      </c>
      <c r="J107" s="8"/>
      <c r="K107" s="22">
        <f t="shared" si="12"/>
        <v>0</v>
      </c>
      <c r="L107" s="18"/>
      <c r="M107" s="24">
        <f t="shared" si="13"/>
        <v>0</v>
      </c>
      <c r="N107" s="8"/>
      <c r="O107" s="22">
        <f t="shared" si="14"/>
        <v>0</v>
      </c>
      <c r="P107" s="18"/>
      <c r="Q107" s="24">
        <f t="shared" si="15"/>
        <v>0</v>
      </c>
      <c r="R107" s="8"/>
      <c r="S107" s="22">
        <f t="shared" si="16"/>
        <v>0</v>
      </c>
      <c r="T107" s="18"/>
      <c r="U107" s="24">
        <f t="shared" si="17"/>
        <v>0</v>
      </c>
      <c r="V107" s="8"/>
      <c r="W107" s="22">
        <f t="shared" si="18"/>
        <v>0</v>
      </c>
      <c r="X107" s="18"/>
      <c r="Y107" s="24">
        <f t="shared" si="19"/>
        <v>0</v>
      </c>
      <c r="Z107" s="8"/>
      <c r="AA107" s="22">
        <f t="shared" si="20"/>
        <v>0</v>
      </c>
      <c r="AB107" s="20">
        <f t="shared" si="21"/>
        <v>0</v>
      </c>
      <c r="AC107" s="16"/>
    </row>
    <row r="108" spans="1:29" ht="15">
      <c r="A108" s="13">
        <v>99</v>
      </c>
      <c r="B108" s="9" t="e">
        <f>IF(VLOOKUP(A108,Регистрация!$C$4:$N$103,2,FALSE)=0," ",VLOOKUP(A108,Регистрация!$C$4:$N$103,2,FALSE))</f>
        <v>#N/A</v>
      </c>
      <c r="C108" s="9" t="e">
        <f>IF(VLOOKUP(A108,Регистрация!$C$4:$N$103,3,FALSE)=0," ",VLOOKUP(A108,Регистрация!$C$4:$N$103,3,FALSE))</f>
        <v>#N/A</v>
      </c>
      <c r="D108" s="8" t="e">
        <f>IF(VLOOKUP(A108,Регистрация!$C$4:$N$103,7,FALSE)=0,"б/р",VLOOKUP(A108,Регистрация!$C$4:$N$103,7,FALSE))</f>
        <v>#N/A</v>
      </c>
      <c r="E108" s="9" t="e">
        <f>IF(VLOOKUP(A108,Регистрация!$C$4:$N$103,11,FALSE)=0," ",VLOOKUP(A108,Регистрация!$C$4:$N$103,11,FALSE))</f>
        <v>#N/A</v>
      </c>
      <c r="F108" s="8" t="e">
        <f>IF(VLOOKUP(A108,Регистрация!$C$4:$N$103,8,FALSE)=0," ",VLOOKUP(A108,Регистрация!$C$4:$N$103,8,FALSE))</f>
        <v>#N/A</v>
      </c>
      <c r="G108" s="19"/>
      <c r="H108" s="18"/>
      <c r="I108" s="24">
        <f t="shared" si="11"/>
        <v>0</v>
      </c>
      <c r="J108" s="8"/>
      <c r="K108" s="22">
        <f t="shared" si="12"/>
        <v>0</v>
      </c>
      <c r="L108" s="18"/>
      <c r="M108" s="24">
        <f t="shared" si="13"/>
        <v>0</v>
      </c>
      <c r="N108" s="8"/>
      <c r="O108" s="22">
        <f t="shared" si="14"/>
        <v>0</v>
      </c>
      <c r="P108" s="18"/>
      <c r="Q108" s="24">
        <f t="shared" si="15"/>
        <v>0</v>
      </c>
      <c r="R108" s="8"/>
      <c r="S108" s="22">
        <f t="shared" si="16"/>
        <v>0</v>
      </c>
      <c r="T108" s="18"/>
      <c r="U108" s="24">
        <f t="shared" si="17"/>
        <v>0</v>
      </c>
      <c r="V108" s="8"/>
      <c r="W108" s="22">
        <f t="shared" si="18"/>
        <v>0</v>
      </c>
      <c r="X108" s="18"/>
      <c r="Y108" s="24">
        <f t="shared" si="19"/>
        <v>0</v>
      </c>
      <c r="Z108" s="8"/>
      <c r="AA108" s="22">
        <f t="shared" si="20"/>
        <v>0</v>
      </c>
      <c r="AB108" s="20">
        <f t="shared" si="21"/>
        <v>0</v>
      </c>
      <c r="AC108" s="16"/>
    </row>
    <row r="109" spans="1:29" ht="15.75" thickBot="1">
      <c r="A109" s="14">
        <v>100</v>
      </c>
      <c r="B109" s="30" t="e">
        <f>IF(VLOOKUP(A109,Регистрация!$C$4:$N$103,2,FALSE)=0," ",VLOOKUP(A109,Регистрация!$C$4:$N$103,2,FALSE))</f>
        <v>#N/A</v>
      </c>
      <c r="C109" s="30" t="e">
        <f>IF(VLOOKUP(A109,Регистрация!$C$4:$N$103,3,FALSE)=0," ",VLOOKUP(A109,Регистрация!$C$4:$N$103,3,FALSE))</f>
        <v>#N/A</v>
      </c>
      <c r="D109" s="15" t="e">
        <f>IF(VLOOKUP(A109,Регистрация!$C$4:$N$103,7,FALSE)=0,"б/р",VLOOKUP(A109,Регистрация!$C$4:$N$103,7,FALSE))</f>
        <v>#N/A</v>
      </c>
      <c r="E109" s="30" t="e">
        <f>IF(VLOOKUP(A109,Регистрация!$C$4:$N$103,11,FALSE)=0," ",VLOOKUP(A109,Регистрация!$C$4:$N$103,11,FALSE))</f>
        <v>#N/A</v>
      </c>
      <c r="F109" s="15" t="e">
        <f>IF(VLOOKUP(A109,Регистрация!$C$4:$N$103,8,FALSE)=0," ",VLOOKUP(A109,Регистрация!$C$4:$N$103,8,FALSE))</f>
        <v>#N/A</v>
      </c>
      <c r="G109" s="31"/>
      <c r="H109" s="14"/>
      <c r="I109" s="32">
        <f t="shared" si="11"/>
        <v>0</v>
      </c>
      <c r="J109" s="15"/>
      <c r="K109" s="33">
        <f t="shared" si="12"/>
        <v>0</v>
      </c>
      <c r="L109" s="14"/>
      <c r="M109" s="32">
        <f t="shared" si="13"/>
        <v>0</v>
      </c>
      <c r="N109" s="15"/>
      <c r="O109" s="33">
        <f t="shared" si="14"/>
        <v>0</v>
      </c>
      <c r="P109" s="14"/>
      <c r="Q109" s="32">
        <f t="shared" si="15"/>
        <v>0</v>
      </c>
      <c r="R109" s="15"/>
      <c r="S109" s="33">
        <f t="shared" si="16"/>
        <v>0</v>
      </c>
      <c r="T109" s="14"/>
      <c r="U109" s="32">
        <f t="shared" si="17"/>
        <v>0</v>
      </c>
      <c r="V109" s="15"/>
      <c r="W109" s="33">
        <f t="shared" si="18"/>
        <v>0</v>
      </c>
      <c r="X109" s="14"/>
      <c r="Y109" s="32">
        <f t="shared" si="19"/>
        <v>0</v>
      </c>
      <c r="Z109" s="15"/>
      <c r="AA109" s="33">
        <f t="shared" si="20"/>
        <v>0</v>
      </c>
      <c r="AB109" s="17">
        <f t="shared" si="21"/>
        <v>0</v>
      </c>
      <c r="AC109" s="17"/>
    </row>
    <row r="111" spans="2:4" ht="15.75">
      <c r="B111" s="29" t="s">
        <v>38</v>
      </c>
      <c r="C111" s="2" t="s">
        <v>39</v>
      </c>
      <c r="D111" s="4" t="s">
        <v>40</v>
      </c>
    </row>
  </sheetData>
  <sheetProtection/>
  <mergeCells count="24">
    <mergeCell ref="A7:A9"/>
    <mergeCell ref="B7:B9"/>
    <mergeCell ref="C7:C9"/>
    <mergeCell ref="D7:D9"/>
    <mergeCell ref="E7:E9"/>
    <mergeCell ref="F7:F9"/>
    <mergeCell ref="V8:W8"/>
    <mergeCell ref="G7:G9"/>
    <mergeCell ref="H7:K7"/>
    <mergeCell ref="H8:I8"/>
    <mergeCell ref="J8:K8"/>
    <mergeCell ref="L7:O7"/>
    <mergeCell ref="L8:M8"/>
    <mergeCell ref="N8:O8"/>
    <mergeCell ref="X7:AA7"/>
    <mergeCell ref="X8:Y8"/>
    <mergeCell ref="Z8:AA8"/>
    <mergeCell ref="AB7:AB9"/>
    <mergeCell ref="AC7:AC9"/>
    <mergeCell ref="P7:S7"/>
    <mergeCell ref="P8:Q8"/>
    <mergeCell ref="R8:S8"/>
    <mergeCell ref="T7:W7"/>
    <mergeCell ref="T8:U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Zeros="0" zoomScale="110" zoomScaleNormal="110" zoomScalePageLayoutView="0" workbookViewId="0" topLeftCell="A7">
      <selection activeCell="B112" sqref="B112:L118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14" width="6.28125" style="2" customWidth="1"/>
    <col min="15" max="15" width="6.8515625" style="2" customWidth="1"/>
    <col min="16" max="16" width="6.7109375" style="2" customWidth="1"/>
    <col min="17" max="18" width="0" style="0" hidden="1" customWidth="1"/>
  </cols>
  <sheetData>
    <row r="1" spans="2:8" ht="18.75">
      <c r="B1" s="26" t="s">
        <v>30</v>
      </c>
      <c r="H1" s="27" t="s">
        <v>33</v>
      </c>
    </row>
    <row r="2" ht="18.75">
      <c r="H2" s="27" t="s">
        <v>69</v>
      </c>
    </row>
    <row r="3" spans="2:8" ht="18.75">
      <c r="B3" s="2" t="s">
        <v>31</v>
      </c>
      <c r="H3" s="27" t="s">
        <v>82</v>
      </c>
    </row>
    <row r="4" spans="2:14" ht="18.75">
      <c r="B4" s="2" t="s">
        <v>155</v>
      </c>
      <c r="N4" s="27"/>
    </row>
    <row r="5" spans="8:10" ht="15.75">
      <c r="H5" s="76" t="s">
        <v>70</v>
      </c>
      <c r="I5" s="77" t="str">
        <f>Регистрация!$C$3</f>
        <v>11-13</v>
      </c>
      <c r="J5" s="78" t="s">
        <v>83</v>
      </c>
    </row>
    <row r="6" spans="2:13" ht="15.75" thickBot="1">
      <c r="B6" s="28">
        <f>Регистрация!$N$1</f>
        <v>43905</v>
      </c>
      <c r="E6" s="69"/>
      <c r="L6" s="69"/>
      <c r="M6" s="4"/>
    </row>
    <row r="7" spans="1:16" ht="15">
      <c r="A7" s="117" t="s">
        <v>14</v>
      </c>
      <c r="B7" s="98" t="s">
        <v>15</v>
      </c>
      <c r="C7" s="98" t="s">
        <v>16</v>
      </c>
      <c r="D7" s="96" t="s">
        <v>10</v>
      </c>
      <c r="E7" s="98" t="s">
        <v>9</v>
      </c>
      <c r="F7" s="96" t="s">
        <v>17</v>
      </c>
      <c r="G7" s="107" t="s">
        <v>18</v>
      </c>
      <c r="H7" s="110" t="s">
        <v>19</v>
      </c>
      <c r="I7" s="104"/>
      <c r="J7" s="104"/>
      <c r="K7" s="104"/>
      <c r="L7" s="104"/>
      <c r="M7" s="104"/>
      <c r="N7" s="104"/>
      <c r="O7" s="94" t="s">
        <v>58</v>
      </c>
      <c r="P7" s="94" t="s">
        <v>27</v>
      </c>
    </row>
    <row r="8" spans="1:16" ht="15">
      <c r="A8" s="118"/>
      <c r="B8" s="120"/>
      <c r="C8" s="120"/>
      <c r="D8" s="121"/>
      <c r="E8" s="120"/>
      <c r="F8" s="121"/>
      <c r="G8" s="108"/>
      <c r="H8" s="111" t="s">
        <v>68</v>
      </c>
      <c r="I8" s="112"/>
      <c r="J8" s="112"/>
      <c r="K8" s="112"/>
      <c r="L8" s="112"/>
      <c r="M8" s="112"/>
      <c r="N8" s="113"/>
      <c r="O8" s="106"/>
      <c r="P8" s="106"/>
    </row>
    <row r="9" spans="1:16" ht="15">
      <c r="A9" s="118"/>
      <c r="B9" s="120"/>
      <c r="C9" s="120"/>
      <c r="D9" s="121"/>
      <c r="E9" s="120"/>
      <c r="F9" s="121"/>
      <c r="G9" s="108"/>
      <c r="H9" s="114"/>
      <c r="I9" s="115"/>
      <c r="J9" s="115"/>
      <c r="K9" s="115"/>
      <c r="L9" s="115"/>
      <c r="M9" s="115"/>
      <c r="N9" s="116"/>
      <c r="O9" s="106"/>
      <c r="P9" s="106"/>
    </row>
    <row r="10" spans="1:16" ht="15.75" thickBot="1">
      <c r="A10" s="119"/>
      <c r="B10" s="99"/>
      <c r="C10" s="99"/>
      <c r="D10" s="97"/>
      <c r="E10" s="99"/>
      <c r="F10" s="97"/>
      <c r="G10" s="109"/>
      <c r="H10" s="14">
        <v>1</v>
      </c>
      <c r="I10" s="15">
        <v>2</v>
      </c>
      <c r="J10" s="15">
        <v>3</v>
      </c>
      <c r="K10" s="15">
        <v>4</v>
      </c>
      <c r="L10" s="15">
        <v>5</v>
      </c>
      <c r="M10" s="15">
        <v>6</v>
      </c>
      <c r="N10" s="50">
        <v>7</v>
      </c>
      <c r="O10" s="95"/>
      <c r="P10" s="95"/>
    </row>
    <row r="11" spans="1:17" ht="15">
      <c r="A11" s="18">
        <v>12</v>
      </c>
      <c r="B11" s="9" t="str">
        <f>IF(ISERROR(VLOOKUP(A11,Регистрация!$C$4:$N$103,3,FALSE))=TRUE," ",VLOOKUP(A11,Регистрация!$C$4:$N$103,3,FALSE))</f>
        <v>Дёгтев Андрей</v>
      </c>
      <c r="C11" s="9" t="str">
        <f>IF(ISERROR(VLOOKUP(B11,Регистрация!$E$4:$N$103,2,FALSE))=TRUE," ",VLOOKUP(B11,Регистрация!$E$4:$N$103,2,FALSE))</f>
        <v>Тверь ГДУ ДО ТОЦЮТ</v>
      </c>
      <c r="D11" s="8" t="str">
        <f>IF(ISERROR(VLOOKUP(B11,Регистрация!$E$4:$N$103,6,FALSE))=TRUE," ",IF(VLOOKUP(B11,Регистрация!$E$4:$N$103,6,FALSE)=0,"б/р",VLOOKUP(B11,Регистрация!$E$4:$N$103,6,FALSE)))</f>
        <v>б/р</v>
      </c>
      <c r="E11" s="9" t="str">
        <f>IF(ISERROR(VLOOKUP(B11,Регистрация!$E$4:$N$103,10,FALSE))=TRUE," ",VLOOKUP(B11,Регистрация!$E$4:$N$103,10,FALSE))</f>
        <v>Чистяков Д.Б.</v>
      </c>
      <c r="F11" s="8">
        <f>IF(ISERROR(VLOOKUP(B11,Регистрация!$E$4:$N$103,7,FALSE))=TRUE," ",VLOOKUP(B11,Регистрация!$E$4:$N$103,7,FALSE))</f>
        <v>0</v>
      </c>
      <c r="G11" s="19">
        <v>33</v>
      </c>
      <c r="H11" s="18">
        <v>27</v>
      </c>
      <c r="I11" s="8">
        <v>25</v>
      </c>
      <c r="J11" s="8">
        <v>27</v>
      </c>
      <c r="K11" s="8">
        <v>26</v>
      </c>
      <c r="L11" s="8">
        <v>23</v>
      </c>
      <c r="M11" s="8">
        <v>23</v>
      </c>
      <c r="N11" s="51">
        <v>25</v>
      </c>
      <c r="O11" s="20">
        <f aca="true" t="shared" si="0" ref="O11:O31">SUM(LARGE(H11:N11,1)+LARGE(H11:N11,2)+LARGE(H11:N11,3)+LARGE(H11:N11,4)+LARGE(H11:N11,5))</f>
        <v>130</v>
      </c>
      <c r="P11" s="20">
        <v>1</v>
      </c>
      <c r="Q11" t="e">
        <f>SUM(#REF!+#REF!+#REF!+#REF!+#REF!)</f>
        <v>#REF!</v>
      </c>
    </row>
    <row r="12" spans="1:17" ht="15">
      <c r="A12" s="13">
        <v>6</v>
      </c>
      <c r="B12" s="9" t="str">
        <f>IF(ISERROR(VLOOKUP(A12,Регистрация!$C$4:$N$103,3,FALSE))=TRUE," ",VLOOKUP(A12,Регистрация!$C$4:$N$103,3,FALSE))</f>
        <v>Герасименко Даниил</v>
      </c>
      <c r="C12" s="9" t="str">
        <f>IF(ISERROR(VLOOKUP(B12,Регистрация!$E$4:$N$103,2,FALSE))=TRUE," ",VLOOKUP(B12,Регистрация!$E$4:$N$103,2,FALSE))</f>
        <v>Кимры ЦРТДиЮ им .Панкова</v>
      </c>
      <c r="D12" s="8" t="str">
        <f>IF(ISERROR(VLOOKUP(B12,Регистрация!$E$4:$N$103,6,FALSE))=TRUE," ",IF(VLOOKUP(B12,Регистрация!$E$4:$N$103,6,FALSE)=0,"б/р",VLOOKUP(B12,Регистрация!$E$4:$N$103,6,FALSE)))</f>
        <v>б/р</v>
      </c>
      <c r="E12" s="9" t="str">
        <f>IF(ISERROR(VLOOKUP(B12,Регистрация!$E$4:$N$103,10,FALSE))=TRUE," ",VLOOKUP(B12,Регистрация!$E$4:$N$103,10,FALSE))</f>
        <v>Скорлотов Е.Г.</v>
      </c>
      <c r="F12" s="8">
        <f>IF(ISERROR(VLOOKUP(B12,Регистрация!$E$4:$N$103,7,FALSE))=TRUE," ",VLOOKUP(B12,Регистрация!$E$4:$N$103,7,FALSE))</f>
        <v>0</v>
      </c>
      <c r="G12" s="19">
        <v>27</v>
      </c>
      <c r="H12" s="18">
        <v>20</v>
      </c>
      <c r="I12" s="8">
        <v>0</v>
      </c>
      <c r="J12" s="8">
        <v>24</v>
      </c>
      <c r="K12" s="8">
        <v>26</v>
      </c>
      <c r="L12" s="8">
        <v>13</v>
      </c>
      <c r="M12" s="8">
        <v>22</v>
      </c>
      <c r="N12" s="51">
        <v>27</v>
      </c>
      <c r="O12" s="20">
        <f t="shared" si="0"/>
        <v>119</v>
      </c>
      <c r="P12" s="16">
        <v>2</v>
      </c>
      <c r="Q12" t="e">
        <f>SUM(#REF!+#REF!+#REF!+#REF!+#REF!)</f>
        <v>#REF!</v>
      </c>
    </row>
    <row r="13" spans="1:17" ht="15">
      <c r="A13" s="18">
        <v>18</v>
      </c>
      <c r="B13" s="9" t="str">
        <f>IF(ISERROR(VLOOKUP(A13,Регистрация!$C$4:$N$103,3,FALSE))=TRUE," ",VLOOKUP(A13,Регистрация!$C$4:$N$103,3,FALSE))</f>
        <v>Афонин Михаил</v>
      </c>
      <c r="C13" s="9" t="str">
        <f>IF(ISERROR(VLOOKUP(B13,Регистрация!$E$4:$N$103,2,FALSE))=TRUE," ",VLOOKUP(B13,Регистрация!$E$4:$N$103,2,FALSE))</f>
        <v>Тверь ГДУ ДО ТОЦЮТ</v>
      </c>
      <c r="D13" s="8" t="str">
        <f>IF(ISERROR(VLOOKUP(B13,Регистрация!$E$4:$N$103,6,FALSE))=TRUE," ",IF(VLOOKUP(B13,Регистрация!$E$4:$N$103,6,FALSE)=0,"б/р",VLOOKUP(B13,Регистрация!$E$4:$N$103,6,FALSE)))</f>
        <v>б/р</v>
      </c>
      <c r="E13" s="9" t="str">
        <f>IF(ISERROR(VLOOKUP(B13,Регистрация!$E$4:$N$103,10,FALSE))=TRUE," ",VLOOKUP(B13,Регистрация!$E$4:$N$103,10,FALSE))</f>
        <v>Чистяков Д.Б.</v>
      </c>
      <c r="F13" s="8">
        <f>IF(ISERROR(VLOOKUP(B13,Регистрация!$E$4:$N$103,7,FALSE))=TRUE," ",VLOOKUP(B13,Регистрация!$E$4:$N$103,7,FALSE))</f>
        <v>0</v>
      </c>
      <c r="G13" s="19">
        <v>39</v>
      </c>
      <c r="H13" s="18">
        <v>21</v>
      </c>
      <c r="I13" s="8">
        <v>18</v>
      </c>
      <c r="J13" s="8">
        <v>22</v>
      </c>
      <c r="K13" s="8">
        <v>24</v>
      </c>
      <c r="L13" s="8">
        <v>14</v>
      </c>
      <c r="M13" s="8">
        <v>19</v>
      </c>
      <c r="N13" s="51">
        <v>21</v>
      </c>
      <c r="O13" s="20">
        <f t="shared" si="0"/>
        <v>107</v>
      </c>
      <c r="P13" s="16">
        <v>3</v>
      </c>
      <c r="Q13" t="e">
        <f>SUM(#REF!+#REF!+#REF!+#REF!+#REF!)</f>
        <v>#REF!</v>
      </c>
    </row>
    <row r="14" spans="1:17" ht="15">
      <c r="A14" s="13">
        <v>11</v>
      </c>
      <c r="B14" s="9" t="str">
        <f>IF(ISERROR(VLOOKUP(A14,Регистрация!$C$4:$N$103,3,FALSE))=TRUE," ",VLOOKUP(A14,Регистрация!$C$4:$N$103,3,FALSE))</f>
        <v>Ларин Владислав</v>
      </c>
      <c r="C14" s="9" t="str">
        <f>IF(ISERROR(VLOOKUP(B14,Регистрация!$E$4:$N$103,2,FALSE))=TRUE," ",VLOOKUP(B14,Регистрация!$E$4:$N$103,2,FALSE))</f>
        <v>Тверь ГДУ ДО ТОЦЮТ</v>
      </c>
      <c r="D14" s="8" t="str">
        <f>IF(ISERROR(VLOOKUP(B14,Регистрация!$E$4:$N$103,6,FALSE))=TRUE," ",IF(VLOOKUP(B14,Регистрация!$E$4:$N$103,6,FALSE)=0,"б/р",VLOOKUP(B14,Регистрация!$E$4:$N$103,6,FALSE)))</f>
        <v>б/р</v>
      </c>
      <c r="E14" s="9" t="str">
        <f>IF(ISERROR(VLOOKUP(B14,Регистрация!$E$4:$N$103,10,FALSE))=TRUE," ",VLOOKUP(B14,Регистрация!$E$4:$N$103,10,FALSE))</f>
        <v>Чистяков Д.Б.</v>
      </c>
      <c r="F14" s="8">
        <f>IF(ISERROR(VLOOKUP(B14,Регистрация!$E$4:$N$103,7,FALSE))=TRUE," ",VLOOKUP(B14,Регистрация!$E$4:$N$103,7,FALSE))</f>
        <v>0</v>
      </c>
      <c r="G14" s="19">
        <v>32</v>
      </c>
      <c r="H14" s="18">
        <v>14</v>
      </c>
      <c r="I14" s="8">
        <v>21</v>
      </c>
      <c r="J14" s="8">
        <v>18</v>
      </c>
      <c r="K14" s="8">
        <v>9</v>
      </c>
      <c r="L14" s="8">
        <v>26</v>
      </c>
      <c r="M14" s="8">
        <v>23</v>
      </c>
      <c r="N14" s="51">
        <v>16</v>
      </c>
      <c r="O14" s="20">
        <f t="shared" si="0"/>
        <v>104</v>
      </c>
      <c r="P14" s="16">
        <v>4</v>
      </c>
      <c r="Q14" t="e">
        <f>SUM(#REF!+#REF!+#REF!+#REF!+#REF!)</f>
        <v>#REF!</v>
      </c>
    </row>
    <row r="15" spans="1:17" ht="15">
      <c r="A15" s="18">
        <v>20</v>
      </c>
      <c r="B15" s="9" t="str">
        <f>IF(ISERROR(VLOOKUP(A15,Регистрация!$C$4:$N$103,3,FALSE))=TRUE," ",VLOOKUP(A15,Регистрация!$C$4:$N$103,3,FALSE))</f>
        <v>Озимков Алексей</v>
      </c>
      <c r="C15" s="9" t="str">
        <f>IF(ISERROR(VLOOKUP(B15,Регистрация!$E$4:$N$103,2,FALSE))=TRUE," ",VLOOKUP(B15,Регистрация!$E$4:$N$103,2,FALSE))</f>
        <v>Осташков ДДТ</v>
      </c>
      <c r="D15" s="8" t="str">
        <f>IF(ISERROR(VLOOKUP(B15,Регистрация!$E$4:$N$103,6,FALSE))=TRUE," ",IF(VLOOKUP(B15,Регистрация!$E$4:$N$103,6,FALSE)=0,"б/р",VLOOKUP(B15,Регистрация!$E$4:$N$103,6,FALSE)))</f>
        <v>б/р</v>
      </c>
      <c r="E15" s="9" t="str">
        <f>IF(ISERROR(VLOOKUP(B15,Регистрация!$E$4:$N$103,10,FALSE))=TRUE," ",VLOOKUP(B15,Регистрация!$E$4:$N$103,10,FALSE))</f>
        <v>Тернов В.М.</v>
      </c>
      <c r="F15" s="8">
        <f>IF(ISERROR(VLOOKUP(B15,Регистрация!$E$4:$N$103,7,FALSE))=TRUE," ",VLOOKUP(B15,Регистрация!$E$4:$N$103,7,FALSE))</f>
        <v>0</v>
      </c>
      <c r="G15" s="19">
        <v>41</v>
      </c>
      <c r="H15" s="18">
        <v>11</v>
      </c>
      <c r="I15" s="8">
        <v>21</v>
      </c>
      <c r="J15" s="8">
        <v>16</v>
      </c>
      <c r="K15" s="8">
        <v>12</v>
      </c>
      <c r="L15" s="8">
        <v>23</v>
      </c>
      <c r="M15" s="8">
        <v>14</v>
      </c>
      <c r="N15" s="51">
        <v>27</v>
      </c>
      <c r="O15" s="20">
        <f t="shared" si="0"/>
        <v>101</v>
      </c>
      <c r="P15" s="16">
        <v>5</v>
      </c>
      <c r="Q15" t="e">
        <f>SUM(#REF!+#REF!+#REF!+#REF!+#REF!)</f>
        <v>#REF!</v>
      </c>
    </row>
    <row r="16" spans="1:17" ht="15">
      <c r="A16" s="13">
        <v>14</v>
      </c>
      <c r="B16" s="9" t="str">
        <f>IF(ISERROR(VLOOKUP(A16,Регистрация!$C$4:$N$103,3,FALSE))=TRUE," ",VLOOKUP(A16,Регистрация!$C$4:$N$103,3,FALSE))</f>
        <v>Костерин Арсений</v>
      </c>
      <c r="C16" s="9" t="str">
        <f>IF(ISERROR(VLOOKUP(B16,Регистрация!$E$4:$N$103,2,FALSE))=TRUE," ",VLOOKUP(B16,Регистрация!$E$4:$N$103,2,FALSE))</f>
        <v>Тверь ГДУ ДО ТОЦЮТ</v>
      </c>
      <c r="D16" s="8" t="str">
        <f>IF(ISERROR(VLOOKUP(B16,Регистрация!$E$4:$N$103,6,FALSE))=TRUE," ",IF(VLOOKUP(B16,Регистрация!$E$4:$N$103,6,FALSE)=0,"б/р",VLOOKUP(B16,Регистрация!$E$4:$N$103,6,FALSE)))</f>
        <v>б/р</v>
      </c>
      <c r="E16" s="9" t="str">
        <f>IF(ISERROR(VLOOKUP(B16,Регистрация!$E$4:$N$103,10,FALSE))=TRUE," ",VLOOKUP(B16,Регистрация!$E$4:$N$103,10,FALSE))</f>
        <v>Чистяков Д.Б.</v>
      </c>
      <c r="F16" s="8">
        <f>IF(ISERROR(VLOOKUP(B16,Регистрация!$E$4:$N$103,7,FALSE))=TRUE," ",VLOOKUP(B16,Регистрация!$E$4:$N$103,7,FALSE))</f>
        <v>0</v>
      </c>
      <c r="G16" s="19">
        <v>35</v>
      </c>
      <c r="H16" s="18">
        <v>14</v>
      </c>
      <c r="I16" s="8">
        <v>19</v>
      </c>
      <c r="J16" s="8">
        <v>19</v>
      </c>
      <c r="K16" s="8">
        <v>17</v>
      </c>
      <c r="L16" s="8">
        <v>22</v>
      </c>
      <c r="M16" s="8">
        <v>10</v>
      </c>
      <c r="N16" s="51">
        <v>19</v>
      </c>
      <c r="O16" s="20">
        <f t="shared" si="0"/>
        <v>96</v>
      </c>
      <c r="P16" s="16">
        <v>6</v>
      </c>
      <c r="Q16" t="e">
        <f>SUM(#REF!+#REF!+#REF!+#REF!+#REF!)</f>
        <v>#REF!</v>
      </c>
    </row>
    <row r="17" spans="1:18" ht="15">
      <c r="A17" s="18">
        <v>2</v>
      </c>
      <c r="B17" s="9" t="str">
        <f>IF(ISERROR(VLOOKUP(A17,Регистрация!$C$4:$N$103,3,FALSE))=TRUE," ",VLOOKUP(A17,Регистрация!$C$4:$N$103,3,FALSE))</f>
        <v>Рябиков Михаил</v>
      </c>
      <c r="C17" s="9" t="str">
        <f>IF(ISERROR(VLOOKUP(B17,Регистрация!$E$4:$N$103,2,FALSE))=TRUE," ",VLOOKUP(B17,Регистрация!$E$4:$N$103,2,FALSE))</f>
        <v>Нелидово СТК</v>
      </c>
      <c r="D17" s="8" t="str">
        <f>IF(ISERROR(VLOOKUP(B17,Регистрация!$E$4:$N$103,6,FALSE))=TRUE," ",IF(VLOOKUP(B17,Регистрация!$E$4:$N$103,6,FALSE)=0,"б/р",VLOOKUP(B17,Регистрация!$E$4:$N$103,6,FALSE)))</f>
        <v>б/р</v>
      </c>
      <c r="E17" s="9" t="str">
        <f>IF(ISERROR(VLOOKUP(B17,Регистрация!$E$4:$N$103,10,FALSE))=TRUE," ",VLOOKUP(B17,Регистрация!$E$4:$N$103,10,FALSE))</f>
        <v>Кравченков Н.В.</v>
      </c>
      <c r="F17" s="8">
        <f>IF(ISERROR(VLOOKUP(B17,Регистрация!$E$4:$N$103,7,FALSE))=TRUE," ",VLOOKUP(B17,Регистрация!$E$4:$N$103,7,FALSE))</f>
        <v>0</v>
      </c>
      <c r="G17" s="19">
        <v>23</v>
      </c>
      <c r="H17" s="18">
        <v>3</v>
      </c>
      <c r="I17" s="8">
        <v>19</v>
      </c>
      <c r="J17" s="8">
        <v>17</v>
      </c>
      <c r="K17" s="8">
        <v>17</v>
      </c>
      <c r="L17" s="8">
        <v>9</v>
      </c>
      <c r="M17" s="8">
        <v>22</v>
      </c>
      <c r="N17" s="51">
        <v>20</v>
      </c>
      <c r="O17" s="20">
        <f t="shared" si="0"/>
        <v>95</v>
      </c>
      <c r="P17" s="16">
        <v>7</v>
      </c>
      <c r="Q17" t="e">
        <f>SUM(#REF!+#REF!+#REF!+#REF!+#REF!)</f>
        <v>#REF!</v>
      </c>
      <c r="R17">
        <v>2</v>
      </c>
    </row>
    <row r="18" spans="1:17" ht="15">
      <c r="A18" s="13">
        <v>19</v>
      </c>
      <c r="B18" s="9" t="str">
        <f>IF(ISERROR(VLOOKUP(A18,Регистрация!$C$4:$N$103,3,FALSE))=TRUE," ",VLOOKUP(A18,Регистрация!$C$4:$N$103,3,FALSE))</f>
        <v>Шмелв Максим</v>
      </c>
      <c r="C18" s="9" t="str">
        <f>IF(ISERROR(VLOOKUP(B18,Регистрация!$E$4:$N$103,2,FALSE))=TRUE," ",VLOOKUP(B18,Регистрация!$E$4:$N$103,2,FALSE))</f>
        <v>Тверь ГДУ ДО ТОЦЮТ</v>
      </c>
      <c r="D18" s="8" t="str">
        <f>IF(ISERROR(VLOOKUP(B18,Регистрация!$E$4:$N$103,6,FALSE))=TRUE," ",IF(VLOOKUP(B18,Регистрация!$E$4:$N$103,6,FALSE)=0,"б/р",VLOOKUP(B18,Регистрация!$E$4:$N$103,6,FALSE)))</f>
        <v>б/р</v>
      </c>
      <c r="E18" s="9" t="str">
        <f>IF(ISERROR(VLOOKUP(B18,Регистрация!$E$4:$N$103,10,FALSE))=TRUE," ",VLOOKUP(B18,Регистрация!$E$4:$N$103,10,FALSE))</f>
        <v>Чистяков Д.Б.</v>
      </c>
      <c r="F18" s="8">
        <f>IF(ISERROR(VLOOKUP(B18,Регистрация!$E$4:$N$103,7,FALSE))=TRUE," ",VLOOKUP(B18,Регистрация!$E$4:$N$103,7,FALSE))</f>
        <v>0</v>
      </c>
      <c r="G18" s="19">
        <v>40</v>
      </c>
      <c r="H18" s="18">
        <v>12</v>
      </c>
      <c r="I18" s="8">
        <v>20</v>
      </c>
      <c r="J18" s="8">
        <v>21</v>
      </c>
      <c r="K18" s="8">
        <v>17</v>
      </c>
      <c r="L18" s="8">
        <v>22</v>
      </c>
      <c r="M18" s="8">
        <v>14</v>
      </c>
      <c r="N18" s="51">
        <v>14</v>
      </c>
      <c r="O18" s="20">
        <f t="shared" si="0"/>
        <v>94</v>
      </c>
      <c r="P18" s="16">
        <v>8</v>
      </c>
      <c r="Q18" t="e">
        <f>SUM(#REF!+#REF!+#REF!+#REF!+#REF!)</f>
        <v>#REF!</v>
      </c>
    </row>
    <row r="19" spans="1:17" ht="15">
      <c r="A19" s="18">
        <v>13</v>
      </c>
      <c r="B19" s="9" t="str">
        <f>IF(ISERROR(VLOOKUP(A19,Регистрация!$C$4:$N$103,3,FALSE))=TRUE," ",VLOOKUP(A19,Регистрация!$C$4:$N$103,3,FALSE))</f>
        <v>Аникаев Арсений</v>
      </c>
      <c r="C19" s="9" t="str">
        <f>IF(ISERROR(VLOOKUP(B19,Регистрация!$E$4:$N$103,2,FALSE))=TRUE," ",VLOOKUP(B19,Регистрация!$E$4:$N$103,2,FALSE))</f>
        <v>Тверь ГДУ ДО ТОЦЮТ</v>
      </c>
      <c r="D19" s="8" t="str">
        <f>IF(ISERROR(VLOOKUP(B19,Регистрация!$E$4:$N$103,6,FALSE))=TRUE," ",IF(VLOOKUP(B19,Регистрация!$E$4:$N$103,6,FALSE)=0,"б/р",VLOOKUP(B19,Регистрация!$E$4:$N$103,6,FALSE)))</f>
        <v>б/р</v>
      </c>
      <c r="E19" s="9" t="str">
        <f>IF(ISERROR(VLOOKUP(B19,Регистрация!$E$4:$N$103,10,FALSE))=TRUE," ",VLOOKUP(B19,Регистрация!$E$4:$N$103,10,FALSE))</f>
        <v>Чистяков Д.Б.</v>
      </c>
      <c r="F19" s="8">
        <f>IF(ISERROR(VLOOKUP(B19,Регистрация!$E$4:$N$103,7,FALSE))=TRUE," ",VLOOKUP(B19,Регистрация!$E$4:$N$103,7,FALSE))</f>
        <v>0</v>
      </c>
      <c r="G19" s="19">
        <v>34</v>
      </c>
      <c r="H19" s="18">
        <v>15</v>
      </c>
      <c r="I19" s="8">
        <v>18</v>
      </c>
      <c r="J19" s="8">
        <v>18</v>
      </c>
      <c r="K19" s="8">
        <v>19</v>
      </c>
      <c r="L19" s="8">
        <v>13</v>
      </c>
      <c r="M19" s="8">
        <v>19</v>
      </c>
      <c r="N19" s="51">
        <v>19</v>
      </c>
      <c r="O19" s="20">
        <f t="shared" si="0"/>
        <v>93</v>
      </c>
      <c r="P19" s="16">
        <v>9</v>
      </c>
      <c r="Q19" t="e">
        <f>SUM(#REF!+#REF!+#REF!+#REF!+#REF!)</f>
        <v>#REF!</v>
      </c>
    </row>
    <row r="20" spans="1:17" ht="15">
      <c r="A20" s="13">
        <v>15</v>
      </c>
      <c r="B20" s="9" t="str">
        <f>IF(ISERROR(VLOOKUP(A20,Регистрация!$C$4:$N$103,3,FALSE))=TRUE," ",VLOOKUP(A20,Регистрация!$C$4:$N$103,3,FALSE))</f>
        <v>Петунин Дмирий</v>
      </c>
      <c r="C20" s="9" t="str">
        <f>IF(ISERROR(VLOOKUP(B20,Регистрация!$E$4:$N$103,2,FALSE))=TRUE," ",VLOOKUP(B20,Регистрация!$E$4:$N$103,2,FALSE))</f>
        <v>Тверь ГДУ ДО ТОЦЮТ</v>
      </c>
      <c r="D20" s="8" t="str">
        <f>IF(ISERROR(VLOOKUP(B20,Регистрация!$E$4:$N$103,6,FALSE))=TRUE," ",IF(VLOOKUP(B20,Регистрация!$E$4:$N$103,6,FALSE)=0,"б/р",VLOOKUP(B20,Регистрация!$E$4:$N$103,6,FALSE)))</f>
        <v>б/р</v>
      </c>
      <c r="E20" s="9" t="str">
        <f>IF(ISERROR(VLOOKUP(B20,Регистрация!$E$4:$N$103,10,FALSE))=TRUE," ",VLOOKUP(B20,Регистрация!$E$4:$N$103,10,FALSE))</f>
        <v>Чистяков Д.Б.</v>
      </c>
      <c r="F20" s="8">
        <f>IF(ISERROR(VLOOKUP(B20,Регистрация!$E$4:$N$103,7,FALSE))=TRUE," ",VLOOKUP(B20,Регистрация!$E$4:$N$103,7,FALSE))</f>
        <v>0</v>
      </c>
      <c r="G20" s="19">
        <v>36</v>
      </c>
      <c r="H20" s="18">
        <v>19</v>
      </c>
      <c r="I20" s="8">
        <v>20</v>
      </c>
      <c r="J20" s="8">
        <v>21</v>
      </c>
      <c r="K20" s="8">
        <v>13</v>
      </c>
      <c r="L20" s="8">
        <v>18</v>
      </c>
      <c r="M20" s="8">
        <v>13</v>
      </c>
      <c r="N20" s="51">
        <v>14</v>
      </c>
      <c r="O20" s="20">
        <f t="shared" si="0"/>
        <v>92</v>
      </c>
      <c r="P20" s="16">
        <v>10</v>
      </c>
      <c r="Q20" t="e">
        <f>SUM(#REF!+#REF!+#REF!+#REF!+#REF!)</f>
        <v>#REF!</v>
      </c>
    </row>
    <row r="21" spans="1:17" ht="15">
      <c r="A21" s="18">
        <v>9</v>
      </c>
      <c r="B21" s="9" t="str">
        <f>IF(ISERROR(VLOOKUP(A21,Регистрация!$C$4:$N$103,3,FALSE))=TRUE," ",VLOOKUP(A21,Регистрация!$C$4:$N$103,3,FALSE))</f>
        <v>Фадее Рома</v>
      </c>
      <c r="C21" s="9" t="str">
        <f>IF(ISERROR(VLOOKUP(B21,Регистрация!$E$4:$N$103,2,FALSE))=TRUE," ",VLOOKUP(B21,Регистрация!$E$4:$N$103,2,FALSE))</f>
        <v>Ржев ДДТ</v>
      </c>
      <c r="D21" s="8" t="str">
        <f>IF(ISERROR(VLOOKUP(B21,Регистрация!$E$4:$N$103,6,FALSE))=TRUE," ",IF(VLOOKUP(B21,Регистрация!$E$4:$N$103,6,FALSE)=0,"б/р",VLOOKUP(B21,Регистрация!$E$4:$N$103,6,FALSE)))</f>
        <v>б/р</v>
      </c>
      <c r="E21" s="9" t="str">
        <f>IF(ISERROR(VLOOKUP(B21,Регистрация!$E$4:$N$103,10,FALSE))=TRUE," ",VLOOKUP(B21,Регистрация!$E$4:$N$103,10,FALSE))</f>
        <v>Веселков О.Е.</v>
      </c>
      <c r="F21" s="8">
        <f>IF(ISERROR(VLOOKUP(B21,Регистрация!$E$4:$N$103,7,FALSE))=TRUE," ",VLOOKUP(B21,Регистрация!$E$4:$N$103,7,FALSE))</f>
        <v>0</v>
      </c>
      <c r="G21" s="19">
        <v>30</v>
      </c>
      <c r="H21" s="18">
        <v>13</v>
      </c>
      <c r="I21" s="8">
        <v>8</v>
      </c>
      <c r="J21" s="8">
        <v>8</v>
      </c>
      <c r="K21" s="8">
        <v>12</v>
      </c>
      <c r="L21" s="8">
        <v>21</v>
      </c>
      <c r="M21" s="8">
        <v>18</v>
      </c>
      <c r="N21" s="51">
        <v>24</v>
      </c>
      <c r="O21" s="20">
        <f t="shared" si="0"/>
        <v>88</v>
      </c>
      <c r="P21" s="16">
        <v>11</v>
      </c>
      <c r="Q21" t="e">
        <f>SUM(#REF!+#REF!+#REF!+#REF!+#REF!)</f>
        <v>#REF!</v>
      </c>
    </row>
    <row r="22" spans="1:18" ht="15">
      <c r="A22" s="13">
        <v>1</v>
      </c>
      <c r="B22" s="9" t="str">
        <f>IF(ISERROR(VLOOKUP(A22,Регистрация!$C$4:$N$103,3,FALSE))=TRUE," ",VLOOKUP(A22,Регистрация!$C$4:$N$103,3,FALSE))</f>
        <v>Колосов Николай</v>
      </c>
      <c r="C22" s="9" t="str">
        <f>IF(ISERROR(VLOOKUP(B22,Регистрация!$E$4:$N$103,2,FALSE))=TRUE," ",VLOOKUP(B22,Регистрация!$E$4:$N$103,2,FALSE))</f>
        <v>В.Волочёк ДДТ</v>
      </c>
      <c r="D22" s="8" t="str">
        <f>IF(ISERROR(VLOOKUP(B22,Регистрация!$E$4:$N$103,6,FALSE))=TRUE," ",IF(VLOOKUP(B22,Регистрация!$E$4:$N$103,6,FALSE)=0,"б/р",VLOOKUP(B22,Регистрация!$E$4:$N$103,6,FALSE)))</f>
        <v>б/р</v>
      </c>
      <c r="E22" s="9" t="str">
        <f>IF(ISERROR(VLOOKUP(B22,Регистрация!$E$4:$N$103,10,FALSE))=TRUE," ",VLOOKUP(B22,Регистрация!$E$4:$N$103,10,FALSE))</f>
        <v>Анисимов К.Ю</v>
      </c>
      <c r="F22" s="8">
        <f>IF(ISERROR(VLOOKUP(B22,Регистрация!$E$4:$N$103,7,FALSE))=TRUE," ",VLOOKUP(B22,Регистрация!$E$4:$N$103,7,FALSE))</f>
        <v>0</v>
      </c>
      <c r="G22" s="19">
        <v>22</v>
      </c>
      <c r="H22" s="18">
        <v>22</v>
      </c>
      <c r="I22" s="8">
        <v>17</v>
      </c>
      <c r="J22" s="8">
        <v>5</v>
      </c>
      <c r="K22" s="8">
        <v>20</v>
      </c>
      <c r="L22" s="8">
        <v>10</v>
      </c>
      <c r="M22" s="8">
        <v>13</v>
      </c>
      <c r="N22" s="51">
        <v>13</v>
      </c>
      <c r="O22" s="20">
        <f t="shared" si="0"/>
        <v>85</v>
      </c>
      <c r="P22" s="16">
        <v>12</v>
      </c>
      <c r="Q22" t="e">
        <f>SUM(#REF!+#REF!+#REF!+#REF!+#REF!)</f>
        <v>#REF!</v>
      </c>
      <c r="R22">
        <v>1</v>
      </c>
    </row>
    <row r="23" spans="1:17" ht="15">
      <c r="A23" s="18">
        <v>16</v>
      </c>
      <c r="B23" s="9" t="str">
        <f>IF(ISERROR(VLOOKUP(A23,Регистрация!$C$4:$N$103,3,FALSE))=TRUE," ",VLOOKUP(A23,Регистрация!$C$4:$N$103,3,FALSE))</f>
        <v>Иванова Софья</v>
      </c>
      <c r="C23" s="9" t="str">
        <f>IF(ISERROR(VLOOKUP(B23,Регистрация!$E$4:$N$103,2,FALSE))=TRUE," ",VLOOKUP(B23,Регистрация!$E$4:$N$103,2,FALSE))</f>
        <v>Тверь ГДУ ДО ТОЦЮТ</v>
      </c>
      <c r="D23" s="8" t="str">
        <f>IF(ISERROR(VLOOKUP(B23,Регистрация!$E$4:$N$103,6,FALSE))=TRUE," ",IF(VLOOKUP(B23,Регистрация!$E$4:$N$103,6,FALSE)=0,"б/р",VLOOKUP(B23,Регистрация!$E$4:$N$103,6,FALSE)))</f>
        <v>б/р</v>
      </c>
      <c r="E23" s="9" t="str">
        <f>IF(ISERROR(VLOOKUP(B23,Регистрация!$E$4:$N$103,10,FALSE))=TRUE," ",VLOOKUP(B23,Регистрация!$E$4:$N$103,10,FALSE))</f>
        <v>Чистяков Д.Б.</v>
      </c>
      <c r="F23" s="8">
        <f>IF(ISERROR(VLOOKUP(B23,Регистрация!$E$4:$N$103,7,FALSE))=TRUE," ",VLOOKUP(B23,Регистрация!$E$4:$N$103,7,FALSE))</f>
        <v>0</v>
      </c>
      <c r="G23" s="19">
        <v>37</v>
      </c>
      <c r="H23" s="18">
        <v>20</v>
      </c>
      <c r="I23" s="8">
        <v>16</v>
      </c>
      <c r="J23" s="8">
        <v>20</v>
      </c>
      <c r="K23" s="8">
        <v>13</v>
      </c>
      <c r="L23" s="8">
        <v>14</v>
      </c>
      <c r="M23" s="8">
        <v>8</v>
      </c>
      <c r="N23" s="51">
        <v>13</v>
      </c>
      <c r="O23" s="20">
        <f t="shared" si="0"/>
        <v>83</v>
      </c>
      <c r="P23" s="16">
        <v>13</v>
      </c>
      <c r="Q23" t="e">
        <f>SUM(#REF!+#REF!+#REF!+#REF!+#REF!)</f>
        <v>#REF!</v>
      </c>
    </row>
    <row r="24" spans="1:17" ht="15">
      <c r="A24" s="13">
        <v>7</v>
      </c>
      <c r="B24" s="9" t="str">
        <f>IF(ISERROR(VLOOKUP(A24,Регистрация!$C$4:$N$103,3,FALSE))=TRUE," ",VLOOKUP(A24,Регистрация!$C$4:$N$103,3,FALSE))</f>
        <v>Кирсанов Никита</v>
      </c>
      <c r="C24" s="9" t="str">
        <f>IF(ISERROR(VLOOKUP(B24,Регистрация!$E$4:$N$103,2,FALSE))=TRUE," ",VLOOKUP(B24,Регистрация!$E$4:$N$103,2,FALSE))</f>
        <v>Кимры ЦРТДиЮ им .Панкова</v>
      </c>
      <c r="D24" s="8" t="str">
        <f>IF(ISERROR(VLOOKUP(B24,Регистрация!$E$4:$N$103,6,FALSE))=TRUE," ",IF(VLOOKUP(B24,Регистрация!$E$4:$N$103,6,FALSE)=0,"б/р",VLOOKUP(B24,Регистрация!$E$4:$N$103,6,FALSE)))</f>
        <v>б/р</v>
      </c>
      <c r="E24" s="9" t="str">
        <f>IF(ISERROR(VLOOKUP(B24,Регистрация!$E$4:$N$103,10,FALSE))=TRUE," ",VLOOKUP(B24,Регистрация!$E$4:$N$103,10,FALSE))</f>
        <v>Скорлотов Е.Г.</v>
      </c>
      <c r="F24" s="8">
        <f>IF(ISERROR(VLOOKUP(B24,Регистрация!$E$4:$N$103,7,FALSE))=TRUE," ",VLOOKUP(B24,Регистрация!$E$4:$N$103,7,FALSE))</f>
        <v>0</v>
      </c>
      <c r="G24" s="19">
        <v>28</v>
      </c>
      <c r="H24" s="18">
        <v>7</v>
      </c>
      <c r="I24" s="8">
        <v>17</v>
      </c>
      <c r="J24" s="8">
        <v>11</v>
      </c>
      <c r="K24" s="8">
        <v>11</v>
      </c>
      <c r="L24" s="8">
        <v>10</v>
      </c>
      <c r="M24" s="8">
        <v>19</v>
      </c>
      <c r="N24" s="51">
        <v>23</v>
      </c>
      <c r="O24" s="20">
        <f t="shared" si="0"/>
        <v>81</v>
      </c>
      <c r="P24" s="16">
        <v>14</v>
      </c>
      <c r="Q24" t="e">
        <f>SUM(#REF!+#REF!+#REF!+#REF!+#REF!)</f>
        <v>#REF!</v>
      </c>
    </row>
    <row r="25" spans="1:17" ht="15">
      <c r="A25" s="18">
        <v>10</v>
      </c>
      <c r="B25" s="9" t="str">
        <f>IF(ISERROR(VLOOKUP(A25,Регистрация!$C$4:$N$103,3,FALSE))=TRUE," ",VLOOKUP(A25,Регистрация!$C$4:$N$103,3,FALSE))</f>
        <v>Сынков Андрей</v>
      </c>
      <c r="C25" s="9" t="str">
        <f>IF(ISERROR(VLOOKUP(B25,Регистрация!$E$4:$N$103,2,FALSE))=TRUE," ",VLOOKUP(B25,Регистрация!$E$4:$N$103,2,FALSE))</f>
        <v>Ржев ДДТ</v>
      </c>
      <c r="D25" s="8" t="str">
        <f>IF(ISERROR(VLOOKUP(B25,Регистрация!$E$4:$N$103,6,FALSE))=TRUE," ",IF(VLOOKUP(B25,Регистрация!$E$4:$N$103,6,FALSE)=0,"б/р",VLOOKUP(B25,Регистрация!$E$4:$N$103,6,FALSE)))</f>
        <v>б/р</v>
      </c>
      <c r="E25" s="9" t="str">
        <f>IF(ISERROR(VLOOKUP(B25,Регистрация!$E$4:$N$103,10,FALSE))=TRUE," ",VLOOKUP(B25,Регистрация!$E$4:$N$103,10,FALSE))</f>
        <v>Веселков О.Е.</v>
      </c>
      <c r="F25" s="8">
        <f>IF(ISERROR(VLOOKUP(B25,Регистрация!$E$4:$N$103,7,FALSE))=TRUE," ",VLOOKUP(B25,Регистрация!$E$4:$N$103,7,FALSE))</f>
        <v>0</v>
      </c>
      <c r="G25" s="19">
        <v>31</v>
      </c>
      <c r="H25" s="18">
        <v>15</v>
      </c>
      <c r="I25" s="8">
        <v>11</v>
      </c>
      <c r="J25" s="8">
        <v>13</v>
      </c>
      <c r="K25" s="8">
        <v>16</v>
      </c>
      <c r="L25" s="8">
        <v>16</v>
      </c>
      <c r="M25" s="8">
        <v>18</v>
      </c>
      <c r="N25" s="51">
        <v>16</v>
      </c>
      <c r="O25" s="20">
        <f t="shared" si="0"/>
        <v>81</v>
      </c>
      <c r="P25" s="16">
        <v>15</v>
      </c>
      <c r="Q25" t="e">
        <f>SUM(#REF!+#REF!+#REF!+#REF!+#REF!)</f>
        <v>#REF!</v>
      </c>
    </row>
    <row r="26" spans="1:17" ht="15">
      <c r="A26" s="13">
        <v>8</v>
      </c>
      <c r="B26" s="9" t="str">
        <f>IF(ISERROR(VLOOKUP(A26,Регистрация!$C$4:$N$103,3,FALSE))=TRUE," ",VLOOKUP(A26,Регистрация!$C$4:$N$103,3,FALSE))</f>
        <v>Никифоренко Илья</v>
      </c>
      <c r="C26" s="9" t="str">
        <f>IF(ISERROR(VLOOKUP(B26,Регистрация!$E$4:$N$103,2,FALSE))=TRUE," ",VLOOKUP(B26,Регистрация!$E$4:$N$103,2,FALSE))</f>
        <v>Кимры ЦРТДиЮ им .Панкова</v>
      </c>
      <c r="D26" s="8" t="str">
        <f>IF(ISERROR(VLOOKUP(B26,Регистрация!$E$4:$N$103,6,FALSE))=TRUE," ",IF(VLOOKUP(B26,Регистрация!$E$4:$N$103,6,FALSE)=0,"б/р",VLOOKUP(B26,Регистрация!$E$4:$N$103,6,FALSE)))</f>
        <v>б/р</v>
      </c>
      <c r="E26" s="9" t="str">
        <f>IF(ISERROR(VLOOKUP(B26,Регистрация!$E$4:$N$103,10,FALSE))=TRUE," ",VLOOKUP(B26,Регистрация!$E$4:$N$103,10,FALSE))</f>
        <v>Каштанов В.Н.</v>
      </c>
      <c r="F26" s="8">
        <f>IF(ISERROR(VLOOKUP(B26,Регистрация!$E$4:$N$103,7,FALSE))=TRUE," ",VLOOKUP(B26,Регистрация!$E$4:$N$103,7,FALSE))</f>
        <v>0</v>
      </c>
      <c r="G26" s="19">
        <v>29</v>
      </c>
      <c r="H26" s="18">
        <v>10</v>
      </c>
      <c r="I26" s="8">
        <v>11</v>
      </c>
      <c r="J26" s="8">
        <v>11</v>
      </c>
      <c r="K26" s="8">
        <v>21</v>
      </c>
      <c r="L26" s="8">
        <v>3</v>
      </c>
      <c r="M26" s="8">
        <v>16</v>
      </c>
      <c r="N26" s="51">
        <v>20</v>
      </c>
      <c r="O26" s="20">
        <f t="shared" si="0"/>
        <v>79</v>
      </c>
      <c r="P26" s="16">
        <v>16</v>
      </c>
      <c r="Q26" t="e">
        <f>SUM(#REF!+#REF!+#REF!+#REF!+#REF!)</f>
        <v>#REF!</v>
      </c>
    </row>
    <row r="27" spans="1:17" ht="15">
      <c r="A27" s="18">
        <v>17</v>
      </c>
      <c r="B27" s="9" t="str">
        <f>IF(ISERROR(VLOOKUP(A27,Регистрация!$C$4:$N$103,3,FALSE))=TRUE," ",VLOOKUP(A27,Регистрация!$C$4:$N$103,3,FALSE))</f>
        <v>Никитин Артём</v>
      </c>
      <c r="C27" s="9" t="str">
        <f>IF(ISERROR(VLOOKUP(B27,Регистрация!$E$4:$N$103,2,FALSE))=TRUE," ",VLOOKUP(B27,Регистрация!$E$4:$N$103,2,FALSE))</f>
        <v>Тверь ГДУ ДО ТОЦЮТ</v>
      </c>
      <c r="D27" s="8" t="str">
        <f>IF(ISERROR(VLOOKUP(B27,Регистрация!$E$4:$N$103,6,FALSE))=TRUE," ",IF(VLOOKUP(B27,Регистрация!$E$4:$N$103,6,FALSE)=0,"б/р",VLOOKUP(B27,Регистрация!$E$4:$N$103,6,FALSE)))</f>
        <v>б/р</v>
      </c>
      <c r="E27" s="9" t="str">
        <f>IF(ISERROR(VLOOKUP(B27,Регистрация!$E$4:$N$103,10,FALSE))=TRUE," ",VLOOKUP(B27,Регистрация!$E$4:$N$103,10,FALSE))</f>
        <v>Чистяков Д.Б.</v>
      </c>
      <c r="F27" s="8">
        <f>IF(ISERROR(VLOOKUP(B27,Регистрация!$E$4:$N$103,7,FALSE))=TRUE," ",VLOOKUP(B27,Регистрация!$E$4:$N$103,7,FALSE))</f>
        <v>0</v>
      </c>
      <c r="G27" s="19">
        <v>38</v>
      </c>
      <c r="H27" s="18">
        <v>12</v>
      </c>
      <c r="I27" s="8">
        <v>13</v>
      </c>
      <c r="J27" s="8">
        <v>15</v>
      </c>
      <c r="K27" s="8">
        <v>13</v>
      </c>
      <c r="L27" s="8">
        <v>13</v>
      </c>
      <c r="M27" s="8">
        <v>10</v>
      </c>
      <c r="N27" s="51">
        <v>11</v>
      </c>
      <c r="O27" s="20">
        <f t="shared" si="0"/>
        <v>66</v>
      </c>
      <c r="P27" s="16">
        <v>17</v>
      </c>
      <c r="Q27" t="e">
        <f>SUM(#REF!+#REF!+#REF!+#REF!+#REF!)</f>
        <v>#REF!</v>
      </c>
    </row>
    <row r="28" spans="1:17" ht="15">
      <c r="A28" s="13">
        <v>21</v>
      </c>
      <c r="B28" s="9" t="str">
        <f>IF(ISERROR(VLOOKUP(A28,Регистрация!$C$4:$N$103,3,FALSE))=TRUE," ",VLOOKUP(A28,Регистрация!$C$4:$N$103,3,FALSE))</f>
        <v>Рослов Николай</v>
      </c>
      <c r="C28" s="9" t="str">
        <f>IF(ISERROR(VLOOKUP(B28,Регистрация!$E$4:$N$103,2,FALSE))=TRUE," ",VLOOKUP(B28,Регистрация!$E$4:$N$103,2,FALSE))</f>
        <v>Осташков ДДТ</v>
      </c>
      <c r="D28" s="8" t="str">
        <f>IF(ISERROR(VLOOKUP(B28,Регистрация!$E$4:$N$103,6,FALSE))=TRUE," ",IF(VLOOKUP(B28,Регистрация!$E$4:$N$103,6,FALSE)=0,"б/р",VLOOKUP(B28,Регистрация!$E$4:$N$103,6,FALSE)))</f>
        <v>б/р</v>
      </c>
      <c r="E28" s="9" t="str">
        <f>IF(ISERROR(VLOOKUP(B28,Регистрация!$E$4:$N$103,10,FALSE))=TRUE," ",VLOOKUP(B28,Регистрация!$E$4:$N$103,10,FALSE))</f>
        <v>Тернов В.М.</v>
      </c>
      <c r="F28" s="8">
        <f>IF(ISERROR(VLOOKUP(B28,Регистрация!$E$4:$N$103,7,FALSE))=TRUE," ",VLOOKUP(B28,Регистрация!$E$4:$N$103,7,FALSE))</f>
        <v>0</v>
      </c>
      <c r="G28" s="19">
        <v>42</v>
      </c>
      <c r="H28" s="18">
        <v>12</v>
      </c>
      <c r="I28" s="8">
        <v>13</v>
      </c>
      <c r="J28" s="8">
        <v>11</v>
      </c>
      <c r="K28" s="8">
        <v>9</v>
      </c>
      <c r="L28" s="8">
        <v>14</v>
      </c>
      <c r="M28" s="8">
        <v>14</v>
      </c>
      <c r="N28" s="51">
        <v>13</v>
      </c>
      <c r="O28" s="20">
        <f t="shared" si="0"/>
        <v>66</v>
      </c>
      <c r="P28" s="16">
        <v>18</v>
      </c>
      <c r="Q28" t="e">
        <f>SUM(#REF!+#REF!+#REF!+#REF!+#REF!)</f>
        <v>#REF!</v>
      </c>
    </row>
    <row r="29" spans="1:17" ht="15">
      <c r="A29" s="18">
        <v>5</v>
      </c>
      <c r="B29" s="9" t="str">
        <f>IF(ISERROR(VLOOKUP(A29,Регистрация!$C$4:$N$103,3,FALSE))=TRUE," ",VLOOKUP(A29,Регистрация!$C$4:$N$103,3,FALSE))</f>
        <v>Петров Денис</v>
      </c>
      <c r="C29" s="9" t="str">
        <f>IF(ISERROR(VLOOKUP(B29,Регистрация!$E$4:$N$103,2,FALSE))=TRUE," ",VLOOKUP(B29,Регистрация!$E$4:$N$103,2,FALSE))</f>
        <v>Нелидово СТК</v>
      </c>
      <c r="D29" s="8" t="str">
        <f>IF(ISERROR(VLOOKUP(B29,Регистрация!$E$4:$N$103,6,FALSE))=TRUE," ",IF(VLOOKUP(B29,Регистрация!$E$4:$N$103,6,FALSE)=0,"б/р",VLOOKUP(B29,Регистрация!$E$4:$N$103,6,FALSE)))</f>
        <v>б/р</v>
      </c>
      <c r="E29" s="9" t="str">
        <f>IF(ISERROR(VLOOKUP(B29,Регистрация!$E$4:$N$103,10,FALSE))=TRUE," ",VLOOKUP(B29,Регистрация!$E$4:$N$103,10,FALSE))</f>
        <v>Кравченков Н.В.</v>
      </c>
      <c r="F29" s="8">
        <f>IF(ISERROR(VLOOKUP(B29,Регистрация!$E$4:$N$103,7,FALSE))=TRUE," ",VLOOKUP(B29,Регистрация!$E$4:$N$103,7,FALSE))</f>
        <v>0</v>
      </c>
      <c r="G29" s="19">
        <v>26</v>
      </c>
      <c r="H29" s="18">
        <v>9</v>
      </c>
      <c r="I29" s="8">
        <v>11</v>
      </c>
      <c r="J29" s="8">
        <v>11</v>
      </c>
      <c r="K29" s="8">
        <v>9</v>
      </c>
      <c r="L29" s="8">
        <v>7</v>
      </c>
      <c r="M29" s="8">
        <v>13</v>
      </c>
      <c r="N29" s="51">
        <v>13</v>
      </c>
      <c r="O29" s="20">
        <f t="shared" si="0"/>
        <v>57</v>
      </c>
      <c r="P29" s="16">
        <v>19</v>
      </c>
      <c r="Q29" t="e">
        <f>SUM(#REF!+#REF!+#REF!+#REF!+#REF!)</f>
        <v>#REF!</v>
      </c>
    </row>
    <row r="30" spans="1:18" ht="15">
      <c r="A30" s="13">
        <v>4</v>
      </c>
      <c r="B30" s="9" t="str">
        <f>IF(ISERROR(VLOOKUP(A30,Регистрация!$C$4:$N$103,3,FALSE))=TRUE," ",VLOOKUP(A30,Регистрация!$C$4:$N$103,3,FALSE))</f>
        <v>Жуков Илья</v>
      </c>
      <c r="C30" s="9" t="str">
        <f>IF(ISERROR(VLOOKUP(B30,Регистрация!$E$4:$N$103,2,FALSE))=TRUE," ",VLOOKUP(B30,Регистрация!$E$4:$N$103,2,FALSE))</f>
        <v>Нелидово СТК</v>
      </c>
      <c r="D30" s="8" t="str">
        <f>IF(ISERROR(VLOOKUP(B30,Регистрация!$E$4:$N$103,6,FALSE))=TRUE," ",IF(VLOOKUP(B30,Регистрация!$E$4:$N$103,6,FALSE)=0,"б/р",VLOOKUP(B30,Регистрация!$E$4:$N$103,6,FALSE)))</f>
        <v>б/р</v>
      </c>
      <c r="E30" s="9" t="str">
        <f>IF(ISERROR(VLOOKUP(B30,Регистрация!$E$4:$N$103,10,FALSE))=TRUE," ",VLOOKUP(B30,Регистрация!$E$4:$N$103,10,FALSE))</f>
        <v>Кравченков Н.В.</v>
      </c>
      <c r="F30" s="8">
        <f>IF(ISERROR(VLOOKUP(B30,Регистрация!$E$4:$N$103,7,FALSE))=TRUE," ",VLOOKUP(B30,Регистрация!$E$4:$N$103,7,FALSE))</f>
        <v>0</v>
      </c>
      <c r="G30" s="19">
        <v>25</v>
      </c>
      <c r="H30" s="18">
        <v>10</v>
      </c>
      <c r="I30" s="8">
        <v>10</v>
      </c>
      <c r="J30" s="8">
        <v>11</v>
      </c>
      <c r="K30" s="8">
        <v>12</v>
      </c>
      <c r="L30" s="8">
        <v>12</v>
      </c>
      <c r="M30" s="8">
        <v>10</v>
      </c>
      <c r="N30" s="51">
        <v>7</v>
      </c>
      <c r="O30" s="20">
        <f t="shared" si="0"/>
        <v>55</v>
      </c>
      <c r="P30" s="16">
        <v>20</v>
      </c>
      <c r="Q30" t="e">
        <f>SUM(#REF!+#REF!+#REF!+#REF!+#REF!)</f>
        <v>#REF!</v>
      </c>
      <c r="R30">
        <v>3</v>
      </c>
    </row>
    <row r="31" spans="1:17" ht="15">
      <c r="A31" s="18">
        <v>3</v>
      </c>
      <c r="B31" s="9" t="str">
        <f>IF(ISERROR(VLOOKUP(A31,Регистрация!$C$4:$N$103,3,FALSE))=TRUE," ",VLOOKUP(A31,Регистрация!$C$4:$N$103,3,FALSE))</f>
        <v>Рябов Александр</v>
      </c>
      <c r="C31" s="9" t="str">
        <f>IF(ISERROR(VLOOKUP(B31,Регистрация!$E$4:$N$103,2,FALSE))=TRUE," ",VLOOKUP(B31,Регистрация!$E$4:$N$103,2,FALSE))</f>
        <v>Нелидово СТК</v>
      </c>
      <c r="D31" s="8" t="str">
        <f>IF(ISERROR(VLOOKUP(B31,Регистрация!$E$4:$N$103,6,FALSE))=TRUE," ",IF(VLOOKUP(B31,Регистрация!$E$4:$N$103,6,FALSE)=0,"б/р",VLOOKUP(B31,Регистрация!$E$4:$N$103,6,FALSE)))</f>
        <v>б/р</v>
      </c>
      <c r="E31" s="9" t="str">
        <f>IF(ISERROR(VLOOKUP(B31,Регистрация!$E$4:$N$103,10,FALSE))=TRUE," ",VLOOKUP(B31,Регистрация!$E$4:$N$103,10,FALSE))</f>
        <v>Кравченков Н.В.</v>
      </c>
      <c r="F31" s="8">
        <f>IF(ISERROR(VLOOKUP(B31,Регистрация!$E$4:$N$103,7,FALSE))=TRUE," ",VLOOKUP(B31,Регистрация!$E$4:$N$103,7,FALSE))</f>
        <v>0</v>
      </c>
      <c r="G31" s="19">
        <v>24</v>
      </c>
      <c r="H31" s="18">
        <v>9</v>
      </c>
      <c r="I31" s="8">
        <v>12</v>
      </c>
      <c r="J31" s="8">
        <v>1</v>
      </c>
      <c r="K31" s="8">
        <v>9</v>
      </c>
      <c r="L31" s="8">
        <v>12</v>
      </c>
      <c r="M31" s="8">
        <v>6</v>
      </c>
      <c r="N31" s="51">
        <v>5</v>
      </c>
      <c r="O31" s="20">
        <f t="shared" si="0"/>
        <v>48</v>
      </c>
      <c r="P31" s="16">
        <v>21</v>
      </c>
      <c r="Q31" t="e">
        <f>SUM(#REF!+#REF!+#REF!+#REF!+#REF!)</f>
        <v>#REF!</v>
      </c>
    </row>
    <row r="32" spans="1:17" ht="15">
      <c r="A32" s="13">
        <v>22</v>
      </c>
      <c r="B32" s="9" t="str">
        <f>IF(ISERROR(VLOOKUP(A32,Регистрация!$C$4:$N$103,3,FALSE))=TRUE," ",VLOOKUP(A32,Регистрация!$C$4:$N$103,3,FALSE))</f>
        <v> </v>
      </c>
      <c r="C32" s="9" t="str">
        <f>IF(ISERROR(VLOOKUP(B32,Регистрация!$E$4:$N$103,2,FALSE))=TRUE," ",VLOOKUP(B32,Регистрация!$E$4:$N$103,2,FALSE))</f>
        <v> </v>
      </c>
      <c r="D32" s="8" t="str">
        <f>IF(ISERROR(VLOOKUP(B32,Регистрация!$E$4:$N$103,6,FALSE))=TRUE," ",IF(VLOOKUP(B32,Регистрация!$E$4:$N$103,6,FALSE)=0,"б/р",VLOOKUP(B32,Регистрация!$E$4:$N$103,6,FALSE)))</f>
        <v> </v>
      </c>
      <c r="E32" s="9" t="str">
        <f>IF(ISERROR(VLOOKUP(B32,Регистрация!$E$4:$N$103,10,FALSE))=TRUE," ",VLOOKUP(B32,Регистрация!$E$4:$N$103,10,FALSE))</f>
        <v> </v>
      </c>
      <c r="F32" s="8" t="str">
        <f>IF(ISERROR(VLOOKUP(B32,Регистрация!$E$4:$N$103,7,FALSE))=TRUE," ",VLOOKUP(B32,Регистрация!$E$4:$N$103,7,FALSE))</f>
        <v> </v>
      </c>
      <c r="G32" s="19"/>
      <c r="H32" s="18">
        <v>0</v>
      </c>
      <c r="I32" s="8">
        <v>0</v>
      </c>
      <c r="J32" s="8"/>
      <c r="K32" s="8"/>
      <c r="L32" s="8">
        <v>0</v>
      </c>
      <c r="M32" s="8">
        <v>0</v>
      </c>
      <c r="N32" s="51">
        <v>0</v>
      </c>
      <c r="O32" s="20">
        <f aca="true" t="shared" si="1" ref="O32:O75">SUM(LARGE(H32:N32,1)+LARGE(H32:N32,2)+LARGE(H32:N32,3)+LARGE(H32:N32,4)+LARGE(H32:N32,5))</f>
        <v>0</v>
      </c>
      <c r="P32" s="16"/>
      <c r="Q32" t="e">
        <f>SUM(#REF!+#REF!+#REF!+#REF!+#REF!)</f>
        <v>#REF!</v>
      </c>
    </row>
    <row r="33" spans="1:17" ht="15" customHeight="1">
      <c r="A33" s="18">
        <v>23</v>
      </c>
      <c r="B33" s="9" t="str">
        <f>IF(ISERROR(VLOOKUP(A33,Регистрация!$C$4:$N$103,3,FALSE))=TRUE," ",VLOOKUP(A33,Регистрация!$C$4:$N$103,3,FALSE))</f>
        <v> </v>
      </c>
      <c r="C33" s="9" t="str">
        <f>IF(ISERROR(VLOOKUP(B33,Регистрация!$E$4:$N$103,2,FALSE))=TRUE," ",VLOOKUP(B33,Регистрация!$E$4:$N$103,2,FALSE))</f>
        <v> </v>
      </c>
      <c r="D33" s="8" t="str">
        <f>IF(ISERROR(VLOOKUP(B33,Регистрация!$E$4:$N$103,6,FALSE))=TRUE," ",IF(VLOOKUP(B33,Регистрация!$E$4:$N$103,6,FALSE)=0,"б/р",VLOOKUP(B33,Регистрация!$E$4:$N$103,6,FALSE)))</f>
        <v> </v>
      </c>
      <c r="E33" s="9" t="str">
        <f>IF(ISERROR(VLOOKUP(B33,Регистрация!$E$4:$N$103,10,FALSE))=TRUE," ",VLOOKUP(B33,Регистрация!$E$4:$N$103,10,FALSE))</f>
        <v> </v>
      </c>
      <c r="F33" s="8" t="str">
        <f>IF(ISERROR(VLOOKUP(B33,Регистрация!$E$4:$N$103,7,FALSE))=TRUE," ",VLOOKUP(B33,Регистрация!$E$4:$N$103,7,FALSE))</f>
        <v> </v>
      </c>
      <c r="G33" s="19"/>
      <c r="H33" s="18">
        <v>0</v>
      </c>
      <c r="I33" s="8">
        <v>0</v>
      </c>
      <c r="J33" s="8"/>
      <c r="K33" s="8"/>
      <c r="L33" s="8">
        <v>0</v>
      </c>
      <c r="M33" s="8">
        <v>0</v>
      </c>
      <c r="N33" s="51">
        <v>0</v>
      </c>
      <c r="O33" s="20">
        <f t="shared" si="1"/>
        <v>0</v>
      </c>
      <c r="P33" s="16"/>
      <c r="Q33" t="e">
        <f>SUM(#REF!+#REF!+#REF!+#REF!+#REF!)</f>
        <v>#REF!</v>
      </c>
    </row>
    <row r="34" spans="1:17" ht="15" customHeight="1">
      <c r="A34" s="13">
        <v>24</v>
      </c>
      <c r="B34" s="9" t="str">
        <f>IF(ISERROR(VLOOKUP(A34,Регистрация!$C$4:$N$103,3,FALSE))=TRUE," ",VLOOKUP(A34,Регистрация!$C$4:$N$103,3,FALSE))</f>
        <v> </v>
      </c>
      <c r="C34" s="9" t="str">
        <f>IF(ISERROR(VLOOKUP(B34,Регистрация!$E$4:$N$103,2,FALSE))=TRUE," ",VLOOKUP(B34,Регистрация!$E$4:$N$103,2,FALSE))</f>
        <v> </v>
      </c>
      <c r="D34" s="8" t="str">
        <f>IF(ISERROR(VLOOKUP(B34,Регистрация!$E$4:$N$103,6,FALSE))=TRUE," ",IF(VLOOKUP(B34,Регистрация!$E$4:$N$103,6,FALSE)=0,"б/р",VLOOKUP(B34,Регистрация!$E$4:$N$103,6,FALSE)))</f>
        <v> </v>
      </c>
      <c r="E34" s="9" t="str">
        <f>IF(ISERROR(VLOOKUP(B34,Регистрация!$E$4:$N$103,10,FALSE))=TRUE," ",VLOOKUP(B34,Регистрация!$E$4:$N$103,10,FALSE))</f>
        <v> </v>
      </c>
      <c r="F34" s="8" t="str">
        <f>IF(ISERROR(VLOOKUP(B34,Регистрация!$E$4:$N$103,7,FALSE))=TRUE," ",VLOOKUP(B34,Регистрация!$E$4:$N$103,7,FALSE))</f>
        <v> </v>
      </c>
      <c r="G34" s="19"/>
      <c r="H34" s="18">
        <v>0</v>
      </c>
      <c r="I34" s="8">
        <v>0</v>
      </c>
      <c r="J34" s="8"/>
      <c r="K34" s="8"/>
      <c r="L34" s="8">
        <v>0</v>
      </c>
      <c r="M34" s="8">
        <v>0</v>
      </c>
      <c r="N34" s="51">
        <v>0</v>
      </c>
      <c r="O34" s="20">
        <f t="shared" si="1"/>
        <v>0</v>
      </c>
      <c r="P34" s="16"/>
      <c r="Q34" t="e">
        <f>SUM(#REF!+#REF!+#REF!+#REF!+#REF!)</f>
        <v>#REF!</v>
      </c>
    </row>
    <row r="35" spans="1:17" ht="15" customHeight="1">
      <c r="A35" s="18">
        <v>25</v>
      </c>
      <c r="B35" s="9" t="str">
        <f>IF(ISERROR(VLOOKUP(A35,Регистрация!$C$4:$N$103,3,FALSE))=TRUE," ",VLOOKUP(A35,Регистрация!$C$4:$N$103,3,FALSE))</f>
        <v> </v>
      </c>
      <c r="C35" s="9" t="str">
        <f>IF(ISERROR(VLOOKUP(B35,Регистрация!$E$4:$N$103,2,FALSE))=TRUE," ",VLOOKUP(B35,Регистрация!$E$4:$N$103,2,FALSE))</f>
        <v> </v>
      </c>
      <c r="D35" s="8" t="str">
        <f>IF(ISERROR(VLOOKUP(B35,Регистрация!$E$4:$N$103,6,FALSE))=TRUE," ",IF(VLOOKUP(B35,Регистрация!$E$4:$N$103,6,FALSE)=0,"б/р",VLOOKUP(B35,Регистрация!$E$4:$N$103,6,FALSE)))</f>
        <v> </v>
      </c>
      <c r="E35" s="9" t="str">
        <f>IF(ISERROR(VLOOKUP(B35,Регистрация!$E$4:$N$103,10,FALSE))=TRUE," ",VLOOKUP(B35,Регистрация!$E$4:$N$103,10,FALSE))</f>
        <v> </v>
      </c>
      <c r="F35" s="8" t="str">
        <f>IF(ISERROR(VLOOKUP(B35,Регистрация!$E$4:$N$103,7,FALSE))=TRUE," ",VLOOKUP(B35,Регистрация!$E$4:$N$103,7,FALSE))</f>
        <v> </v>
      </c>
      <c r="G35" s="19"/>
      <c r="H35" s="18">
        <v>0</v>
      </c>
      <c r="I35" s="8">
        <v>0</v>
      </c>
      <c r="J35" s="8"/>
      <c r="K35" s="8"/>
      <c r="L35" s="8">
        <v>0</v>
      </c>
      <c r="M35" s="8">
        <v>0</v>
      </c>
      <c r="N35" s="51">
        <v>0</v>
      </c>
      <c r="O35" s="20">
        <f t="shared" si="1"/>
        <v>0</v>
      </c>
      <c r="P35" s="16"/>
      <c r="Q35" t="e">
        <f>SUM(#REF!+#REF!+#REF!+#REF!+#REF!)</f>
        <v>#REF!</v>
      </c>
    </row>
    <row r="36" spans="1:17" ht="15" customHeight="1" hidden="1">
      <c r="A36" s="13">
        <v>26</v>
      </c>
      <c r="B36" s="9" t="str">
        <f>IF(ISERROR(VLOOKUP(A36,Регистрация!$C$4:$N$103,3,FALSE))=TRUE," ",VLOOKUP(A36,Регистрация!$C$4:$N$103,3,FALSE))</f>
        <v> </v>
      </c>
      <c r="C36" s="9" t="str">
        <f>IF(ISERROR(VLOOKUP(B36,Регистрация!$E$4:$N$103,2,FALSE))=TRUE," ",VLOOKUP(B36,Регистрация!$E$4:$N$103,2,FALSE))</f>
        <v> </v>
      </c>
      <c r="D36" s="8" t="str">
        <f>IF(ISERROR(VLOOKUP(B36,Регистрация!$E$4:$N$103,6,FALSE))=TRUE," ",IF(VLOOKUP(B36,Регистрация!$E$4:$N$103,6,FALSE)=0,"б/р",VLOOKUP(B36,Регистрация!$E$4:$N$103,6,FALSE)))</f>
        <v> </v>
      </c>
      <c r="E36" s="9" t="str">
        <f>IF(ISERROR(VLOOKUP(B36,Регистрация!$E$4:$N$103,10,FALSE))=TRUE," ",VLOOKUP(B36,Регистрация!$E$4:$N$103,10,FALSE))</f>
        <v> </v>
      </c>
      <c r="F36" s="8" t="str">
        <f>IF(ISERROR(VLOOKUP(B36,Регистрация!$E$4:$N$103,7,FALSE))=TRUE," ",VLOOKUP(B36,Регистрация!$E$4:$N$103,7,FALSE))</f>
        <v> </v>
      </c>
      <c r="G36" s="19"/>
      <c r="H36" s="18">
        <v>0</v>
      </c>
      <c r="I36" s="8">
        <v>0</v>
      </c>
      <c r="J36" s="8"/>
      <c r="K36" s="8"/>
      <c r="L36" s="8">
        <v>0</v>
      </c>
      <c r="M36" s="8">
        <v>0</v>
      </c>
      <c r="N36" s="51">
        <v>0</v>
      </c>
      <c r="O36" s="20">
        <f t="shared" si="1"/>
        <v>0</v>
      </c>
      <c r="P36" s="16"/>
      <c r="Q36" t="e">
        <f>SUM(#REF!+#REF!+#REF!+#REF!+#REF!)</f>
        <v>#REF!</v>
      </c>
    </row>
    <row r="37" spans="1:17" ht="15" customHeight="1" hidden="1">
      <c r="A37" s="18">
        <v>27</v>
      </c>
      <c r="B37" s="9" t="str">
        <f>IF(ISERROR(VLOOKUP(A37,Регистрация!$C$4:$N$103,3,FALSE))=TRUE," ",VLOOKUP(A37,Регистрация!$C$4:$N$103,3,FALSE))</f>
        <v> </v>
      </c>
      <c r="C37" s="9" t="str">
        <f>IF(ISERROR(VLOOKUP(B37,Регистрация!$E$4:$N$103,2,FALSE))=TRUE," ",VLOOKUP(B37,Регистрация!$E$4:$N$103,2,FALSE))</f>
        <v> </v>
      </c>
      <c r="D37" s="8" t="str">
        <f>IF(ISERROR(VLOOKUP(B37,Регистрация!$E$4:$N$103,6,FALSE))=TRUE," ",IF(VLOOKUP(B37,Регистрация!$E$4:$N$103,6,FALSE)=0,"б/р",VLOOKUP(B37,Регистрация!$E$4:$N$103,6,FALSE)))</f>
        <v> </v>
      </c>
      <c r="E37" s="9" t="str">
        <f>IF(ISERROR(VLOOKUP(B37,Регистрация!$E$4:$N$103,10,FALSE))=TRUE," ",VLOOKUP(B37,Регистрация!$E$4:$N$103,10,FALSE))</f>
        <v> </v>
      </c>
      <c r="F37" s="8" t="str">
        <f>IF(ISERROR(VLOOKUP(B37,Регистрация!$E$4:$N$103,7,FALSE))=TRUE," ",VLOOKUP(B37,Регистрация!$E$4:$N$103,7,FALSE))</f>
        <v> </v>
      </c>
      <c r="G37" s="19"/>
      <c r="H37" s="18">
        <v>0</v>
      </c>
      <c r="I37" s="8">
        <v>0</v>
      </c>
      <c r="J37" s="8"/>
      <c r="K37" s="8"/>
      <c r="L37" s="8">
        <v>0</v>
      </c>
      <c r="M37" s="8">
        <v>0</v>
      </c>
      <c r="N37" s="51">
        <v>0</v>
      </c>
      <c r="O37" s="20">
        <f t="shared" si="1"/>
        <v>0</v>
      </c>
      <c r="P37" s="16"/>
      <c r="Q37" t="e">
        <f>SUM(#REF!+#REF!+#REF!+#REF!+#REF!)</f>
        <v>#REF!</v>
      </c>
    </row>
    <row r="38" spans="1:17" ht="15" customHeight="1" hidden="1">
      <c r="A38" s="13">
        <v>28</v>
      </c>
      <c r="B38" s="9" t="str">
        <f>IF(ISERROR(VLOOKUP(A38,Регистрация!$C$4:$N$103,3,FALSE))=TRUE," ",VLOOKUP(A38,Регистрация!$C$4:$N$103,3,FALSE))</f>
        <v> </v>
      </c>
      <c r="C38" s="9" t="str">
        <f>IF(ISERROR(VLOOKUP(B38,Регистрация!$E$4:$N$103,2,FALSE))=TRUE," ",VLOOKUP(B38,Регистрация!$E$4:$N$103,2,FALSE))</f>
        <v> </v>
      </c>
      <c r="D38" s="8" t="str">
        <f>IF(ISERROR(VLOOKUP(B38,Регистрация!$E$4:$N$103,6,FALSE))=TRUE," ",IF(VLOOKUP(B38,Регистрация!$E$4:$N$103,6,FALSE)=0,"б/р",VLOOKUP(B38,Регистрация!$E$4:$N$103,6,FALSE)))</f>
        <v> </v>
      </c>
      <c r="E38" s="9" t="str">
        <f>IF(ISERROR(VLOOKUP(B38,Регистрация!$E$4:$N$103,10,FALSE))=TRUE," ",VLOOKUP(B38,Регистрация!$E$4:$N$103,10,FALSE))</f>
        <v> </v>
      </c>
      <c r="F38" s="8" t="str">
        <f>IF(ISERROR(VLOOKUP(B38,Регистрация!$E$4:$N$103,7,FALSE))=TRUE," ",VLOOKUP(B38,Регистрация!$E$4:$N$103,7,FALSE))</f>
        <v> </v>
      </c>
      <c r="G38" s="19"/>
      <c r="H38" s="18">
        <v>0</v>
      </c>
      <c r="I38" s="8">
        <v>0</v>
      </c>
      <c r="J38" s="8"/>
      <c r="K38" s="8"/>
      <c r="L38" s="8">
        <v>0</v>
      </c>
      <c r="M38" s="8">
        <v>0</v>
      </c>
      <c r="N38" s="51">
        <v>0</v>
      </c>
      <c r="O38" s="20">
        <f t="shared" si="1"/>
        <v>0</v>
      </c>
      <c r="P38" s="16"/>
      <c r="Q38" t="e">
        <f>SUM(#REF!+#REF!+#REF!+#REF!+#REF!)</f>
        <v>#REF!</v>
      </c>
    </row>
    <row r="39" spans="1:17" ht="15" customHeight="1" hidden="1">
      <c r="A39" s="18">
        <v>29</v>
      </c>
      <c r="B39" s="9" t="str">
        <f>IF(ISERROR(VLOOKUP(A39,Регистрация!$C$4:$N$103,3,FALSE))=TRUE," ",VLOOKUP(A39,Регистрация!$C$4:$N$103,3,FALSE))</f>
        <v> </v>
      </c>
      <c r="C39" s="9" t="str">
        <f>IF(ISERROR(VLOOKUP(B39,Регистрация!$E$4:$N$103,2,FALSE))=TRUE," ",VLOOKUP(B39,Регистрация!$E$4:$N$103,2,FALSE))</f>
        <v> </v>
      </c>
      <c r="D39" s="8" t="str">
        <f>IF(ISERROR(VLOOKUP(B39,Регистрация!$E$4:$N$103,6,FALSE))=TRUE," ",IF(VLOOKUP(B39,Регистрация!$E$4:$N$103,6,FALSE)=0,"б/р",VLOOKUP(B39,Регистрация!$E$4:$N$103,6,FALSE)))</f>
        <v> </v>
      </c>
      <c r="E39" s="9" t="str">
        <f>IF(ISERROR(VLOOKUP(B39,Регистрация!$E$4:$N$103,10,FALSE))=TRUE," ",VLOOKUP(B39,Регистрация!$E$4:$N$103,10,FALSE))</f>
        <v> </v>
      </c>
      <c r="F39" s="8" t="str">
        <f>IF(ISERROR(VLOOKUP(B39,Регистрация!$E$4:$N$103,7,FALSE))=TRUE," ",VLOOKUP(B39,Регистрация!$E$4:$N$103,7,FALSE))</f>
        <v> </v>
      </c>
      <c r="G39" s="19"/>
      <c r="H39" s="18">
        <v>0</v>
      </c>
      <c r="I39" s="8">
        <v>0</v>
      </c>
      <c r="J39" s="8"/>
      <c r="K39" s="8"/>
      <c r="L39" s="8">
        <v>0</v>
      </c>
      <c r="M39" s="8">
        <v>0</v>
      </c>
      <c r="N39" s="51">
        <v>0</v>
      </c>
      <c r="O39" s="20">
        <f t="shared" si="1"/>
        <v>0</v>
      </c>
      <c r="P39" s="16"/>
      <c r="Q39" t="e">
        <f>SUM(#REF!+#REF!+#REF!+#REF!+#REF!)</f>
        <v>#REF!</v>
      </c>
    </row>
    <row r="40" spans="1:17" ht="15" customHeight="1" hidden="1">
      <c r="A40" s="13">
        <v>30</v>
      </c>
      <c r="B40" s="9" t="str">
        <f>IF(ISERROR(VLOOKUP(A40,Регистрация!$C$4:$N$103,3,FALSE))=TRUE," ",VLOOKUP(A40,Регистрация!$C$4:$N$103,3,FALSE))</f>
        <v> </v>
      </c>
      <c r="C40" s="9" t="str">
        <f>IF(ISERROR(VLOOKUP(B40,Регистрация!$E$4:$N$103,2,FALSE))=TRUE," ",VLOOKUP(B40,Регистрация!$E$4:$N$103,2,FALSE))</f>
        <v> </v>
      </c>
      <c r="D40" s="8" t="str">
        <f>IF(ISERROR(VLOOKUP(B40,Регистрация!$E$4:$N$103,6,FALSE))=TRUE," ",IF(VLOOKUP(B40,Регистрация!$E$4:$N$103,6,FALSE)=0,"б/р",VLOOKUP(B40,Регистрация!$E$4:$N$103,6,FALSE)))</f>
        <v> </v>
      </c>
      <c r="E40" s="9" t="str">
        <f>IF(ISERROR(VLOOKUP(B40,Регистрация!$E$4:$N$103,10,FALSE))=TRUE," ",VLOOKUP(B40,Регистрация!$E$4:$N$103,10,FALSE))</f>
        <v> </v>
      </c>
      <c r="F40" s="8" t="str">
        <f>IF(ISERROR(VLOOKUP(B40,Регистрация!$E$4:$N$103,7,FALSE))=TRUE," ",VLOOKUP(B40,Регистрация!$E$4:$N$103,7,FALSE))</f>
        <v> </v>
      </c>
      <c r="G40" s="19"/>
      <c r="H40" s="18">
        <v>0</v>
      </c>
      <c r="I40" s="8">
        <v>0</v>
      </c>
      <c r="J40" s="8"/>
      <c r="K40" s="8"/>
      <c r="L40" s="8">
        <v>0</v>
      </c>
      <c r="M40" s="8">
        <v>0</v>
      </c>
      <c r="N40" s="51">
        <v>0</v>
      </c>
      <c r="O40" s="20">
        <f t="shared" si="1"/>
        <v>0</v>
      </c>
      <c r="P40" s="16"/>
      <c r="Q40" t="e">
        <f>SUM(#REF!+#REF!+#REF!+#REF!+#REF!)</f>
        <v>#REF!</v>
      </c>
    </row>
    <row r="41" spans="1:17" ht="15" customHeight="1" hidden="1">
      <c r="A41" s="18">
        <v>31</v>
      </c>
      <c r="B41" s="9" t="str">
        <f>IF(ISERROR(VLOOKUP(A41,Регистрация!$C$4:$N$103,3,FALSE))=TRUE," ",VLOOKUP(A41,Регистрация!$C$4:$N$103,3,FALSE))</f>
        <v> </v>
      </c>
      <c r="C41" s="9" t="str">
        <f>IF(ISERROR(VLOOKUP(B41,Регистрация!$E$4:$N$103,2,FALSE))=TRUE," ",VLOOKUP(B41,Регистрация!$E$4:$N$103,2,FALSE))</f>
        <v> </v>
      </c>
      <c r="D41" s="8" t="str">
        <f>IF(ISERROR(VLOOKUP(B41,Регистрация!$E$4:$N$103,6,FALSE))=TRUE," ",IF(VLOOKUP(B41,Регистрация!$E$4:$N$103,6,FALSE)=0,"б/р",VLOOKUP(B41,Регистрация!$E$4:$N$103,6,FALSE)))</f>
        <v> </v>
      </c>
      <c r="E41" s="9" t="str">
        <f>IF(ISERROR(VLOOKUP(B41,Регистрация!$E$4:$N$103,10,FALSE))=TRUE," ",VLOOKUP(B41,Регистрация!$E$4:$N$103,10,FALSE))</f>
        <v> </v>
      </c>
      <c r="F41" s="8" t="str">
        <f>IF(ISERROR(VLOOKUP(B41,Регистрация!$E$4:$N$103,7,FALSE))=TRUE," ",VLOOKUP(B41,Регистрация!$E$4:$N$103,7,FALSE))</f>
        <v> </v>
      </c>
      <c r="G41" s="19"/>
      <c r="H41" s="18">
        <v>0</v>
      </c>
      <c r="I41" s="8">
        <v>0</v>
      </c>
      <c r="J41" s="8"/>
      <c r="K41" s="8"/>
      <c r="L41" s="8">
        <v>0</v>
      </c>
      <c r="M41" s="8">
        <v>0</v>
      </c>
      <c r="N41" s="51">
        <v>0</v>
      </c>
      <c r="O41" s="20">
        <f t="shared" si="1"/>
        <v>0</v>
      </c>
      <c r="P41" s="16"/>
      <c r="Q41" t="e">
        <f>SUM(#REF!+#REF!+#REF!+#REF!+#REF!)</f>
        <v>#REF!</v>
      </c>
    </row>
    <row r="42" spans="1:17" ht="15" customHeight="1" hidden="1">
      <c r="A42" s="13">
        <v>32</v>
      </c>
      <c r="B42" s="9" t="str">
        <f>IF(ISERROR(VLOOKUP(A42,Регистрация!$C$4:$N$103,3,FALSE))=TRUE," ",VLOOKUP(A42,Регистрация!$C$4:$N$103,3,FALSE))</f>
        <v> </v>
      </c>
      <c r="C42" s="9" t="str">
        <f>IF(ISERROR(VLOOKUP(B42,Регистрация!$E$4:$N$103,2,FALSE))=TRUE," ",VLOOKUP(B42,Регистрация!$E$4:$N$103,2,FALSE))</f>
        <v> </v>
      </c>
      <c r="D42" s="8" t="str">
        <f>IF(ISERROR(VLOOKUP(B42,Регистрация!$E$4:$N$103,6,FALSE))=TRUE," ",IF(VLOOKUP(B42,Регистрация!$E$4:$N$103,6,FALSE)=0,"б/р",VLOOKUP(B42,Регистрация!$E$4:$N$103,6,FALSE)))</f>
        <v> </v>
      </c>
      <c r="E42" s="9" t="str">
        <f>IF(ISERROR(VLOOKUP(B42,Регистрация!$E$4:$N$103,10,FALSE))=TRUE," ",VLOOKUP(B42,Регистрация!$E$4:$N$103,10,FALSE))</f>
        <v> </v>
      </c>
      <c r="F42" s="8" t="str">
        <f>IF(ISERROR(VLOOKUP(B42,Регистрация!$E$4:$N$103,7,FALSE))=TRUE," ",VLOOKUP(B42,Регистрация!$E$4:$N$103,7,FALSE))</f>
        <v> </v>
      </c>
      <c r="G42" s="19"/>
      <c r="H42" s="18">
        <v>0</v>
      </c>
      <c r="I42" s="8">
        <v>0</v>
      </c>
      <c r="J42" s="8"/>
      <c r="K42" s="8"/>
      <c r="L42" s="8">
        <v>0</v>
      </c>
      <c r="M42" s="8">
        <v>0</v>
      </c>
      <c r="N42" s="51">
        <v>0</v>
      </c>
      <c r="O42" s="20">
        <f t="shared" si="1"/>
        <v>0</v>
      </c>
      <c r="P42" s="16"/>
      <c r="Q42" t="e">
        <f>SUM(#REF!+#REF!+#REF!+#REF!+#REF!)</f>
        <v>#REF!</v>
      </c>
    </row>
    <row r="43" spans="1:17" ht="15" customHeight="1" hidden="1">
      <c r="A43" s="18">
        <v>33</v>
      </c>
      <c r="B43" s="9" t="str">
        <f>IF(ISERROR(VLOOKUP(A43,Регистрация!$C$4:$N$103,3,FALSE))=TRUE," ",VLOOKUP(A43,Регистрация!$C$4:$N$103,3,FALSE))</f>
        <v> </v>
      </c>
      <c r="C43" s="9" t="str">
        <f>IF(ISERROR(VLOOKUP(B43,Регистрация!$E$4:$N$103,2,FALSE))=TRUE," ",VLOOKUP(B43,Регистрация!$E$4:$N$103,2,FALSE))</f>
        <v> </v>
      </c>
      <c r="D43" s="8" t="str">
        <f>IF(ISERROR(VLOOKUP(B43,Регистрация!$E$4:$N$103,6,FALSE))=TRUE," ",IF(VLOOKUP(B43,Регистрация!$E$4:$N$103,6,FALSE)=0,"б/р",VLOOKUP(B43,Регистрация!$E$4:$N$103,6,FALSE)))</f>
        <v> </v>
      </c>
      <c r="E43" s="9" t="str">
        <f>IF(ISERROR(VLOOKUP(B43,Регистрация!$E$4:$N$103,10,FALSE))=TRUE," ",VLOOKUP(B43,Регистрация!$E$4:$N$103,10,FALSE))</f>
        <v> </v>
      </c>
      <c r="F43" s="8" t="str">
        <f>IF(ISERROR(VLOOKUP(B43,Регистрация!$E$4:$N$103,7,FALSE))=TRUE," ",VLOOKUP(B43,Регистрация!$E$4:$N$103,7,FALSE))</f>
        <v> </v>
      </c>
      <c r="G43" s="19"/>
      <c r="H43" s="18">
        <v>0</v>
      </c>
      <c r="I43" s="8">
        <v>0</v>
      </c>
      <c r="J43" s="8"/>
      <c r="K43" s="8"/>
      <c r="L43" s="8">
        <v>0</v>
      </c>
      <c r="M43" s="8">
        <v>0</v>
      </c>
      <c r="N43" s="51">
        <v>0</v>
      </c>
      <c r="O43" s="20">
        <f t="shared" si="1"/>
        <v>0</v>
      </c>
      <c r="P43" s="16"/>
      <c r="Q43" t="e">
        <f>SUM(#REF!+#REF!+#REF!+#REF!+#REF!)</f>
        <v>#REF!</v>
      </c>
    </row>
    <row r="44" spans="1:17" ht="15" customHeight="1" hidden="1">
      <c r="A44" s="13">
        <v>34</v>
      </c>
      <c r="B44" s="9" t="str">
        <f>IF(ISERROR(VLOOKUP(A44,Регистрация!$C$4:$N$103,3,FALSE))=TRUE," ",VLOOKUP(A44,Регистрация!$C$4:$N$103,3,FALSE))</f>
        <v> </v>
      </c>
      <c r="C44" s="9" t="str">
        <f>IF(ISERROR(VLOOKUP(B44,Регистрация!$E$4:$N$103,2,FALSE))=TRUE," ",VLOOKUP(B44,Регистрация!$E$4:$N$103,2,FALSE))</f>
        <v> </v>
      </c>
      <c r="D44" s="8" t="str">
        <f>IF(ISERROR(VLOOKUP(B44,Регистрация!$E$4:$N$103,6,FALSE))=TRUE," ",IF(VLOOKUP(B44,Регистрация!$E$4:$N$103,6,FALSE)=0,"б/р",VLOOKUP(B44,Регистрация!$E$4:$N$103,6,FALSE)))</f>
        <v> </v>
      </c>
      <c r="E44" s="9" t="str">
        <f>IF(ISERROR(VLOOKUP(B44,Регистрация!$E$4:$N$103,10,FALSE))=TRUE," ",VLOOKUP(B44,Регистрация!$E$4:$N$103,10,FALSE))</f>
        <v> </v>
      </c>
      <c r="F44" s="8" t="str">
        <f>IF(ISERROR(VLOOKUP(B44,Регистрация!$E$4:$N$103,7,FALSE))=TRUE," ",VLOOKUP(B44,Регистрация!$E$4:$N$103,7,FALSE))</f>
        <v> </v>
      </c>
      <c r="G44" s="19"/>
      <c r="H44" s="18">
        <v>0</v>
      </c>
      <c r="I44" s="8">
        <v>0</v>
      </c>
      <c r="J44" s="8"/>
      <c r="K44" s="8"/>
      <c r="L44" s="8">
        <v>0</v>
      </c>
      <c r="M44" s="8">
        <v>0</v>
      </c>
      <c r="N44" s="51">
        <v>0</v>
      </c>
      <c r="O44" s="20">
        <f t="shared" si="1"/>
        <v>0</v>
      </c>
      <c r="P44" s="16"/>
      <c r="Q44" t="e">
        <f>SUM(#REF!+#REF!+#REF!+#REF!+#REF!)</f>
        <v>#REF!</v>
      </c>
    </row>
    <row r="45" spans="1:17" ht="15" customHeight="1" hidden="1">
      <c r="A45" s="13">
        <v>35</v>
      </c>
      <c r="B45" s="9" t="str">
        <f>IF(ISERROR(VLOOKUP(A45,Регистрация!$C$4:$N$103,3,FALSE))=TRUE," ",VLOOKUP(A45,Регистрация!$C$4:$N$103,3,FALSE))</f>
        <v> </v>
      </c>
      <c r="C45" s="9" t="str">
        <f>IF(ISERROR(VLOOKUP(B45,Регистрация!$E$4:$N$103,2,FALSE))=TRUE," ",VLOOKUP(B45,Регистрация!$E$4:$N$103,2,FALSE))</f>
        <v> </v>
      </c>
      <c r="D45" s="8" t="str">
        <f>IF(ISERROR(VLOOKUP(B45,Регистрация!$E$4:$N$103,6,FALSE))=TRUE," ",IF(VLOOKUP(B45,Регистрация!$E$4:$N$103,6,FALSE)=0,"б/р",VLOOKUP(B45,Регистрация!$E$4:$N$103,6,FALSE)))</f>
        <v> </v>
      </c>
      <c r="E45" s="9" t="str">
        <f>IF(ISERROR(VLOOKUP(B45,Регистрация!$E$4:$N$103,10,FALSE))=TRUE," ",VLOOKUP(B45,Регистрация!$E$4:$N$103,10,FALSE))</f>
        <v> </v>
      </c>
      <c r="F45" s="8" t="str">
        <f>IF(ISERROR(VLOOKUP(B45,Регистрация!$E$4:$N$103,7,FALSE))=TRUE," ",VLOOKUP(B45,Регистрация!$E$4:$N$103,7,FALSE))</f>
        <v> </v>
      </c>
      <c r="G45" s="19"/>
      <c r="H45" s="18">
        <v>0</v>
      </c>
      <c r="I45" s="8">
        <v>0</v>
      </c>
      <c r="J45" s="8"/>
      <c r="K45" s="8"/>
      <c r="L45" s="8">
        <v>0</v>
      </c>
      <c r="M45" s="8">
        <v>0</v>
      </c>
      <c r="N45" s="51">
        <v>0</v>
      </c>
      <c r="O45" s="20">
        <f t="shared" si="1"/>
        <v>0</v>
      </c>
      <c r="P45" s="16"/>
      <c r="Q45" t="e">
        <f>SUM(#REF!+#REF!+#REF!+#REF!+#REF!)</f>
        <v>#REF!</v>
      </c>
    </row>
    <row r="46" spans="1:17" ht="15" customHeight="1" hidden="1">
      <c r="A46" s="13">
        <v>36</v>
      </c>
      <c r="B46" s="9" t="str">
        <f>IF(ISERROR(VLOOKUP(A46,Регистрация!$C$4:$N$103,3,FALSE))=TRUE," ",VLOOKUP(A46,Регистрация!$C$4:$N$103,3,FALSE))</f>
        <v> </v>
      </c>
      <c r="C46" s="9" t="str">
        <f>IF(ISERROR(VLOOKUP(B46,Регистрация!$E$4:$N$103,2,FALSE))=TRUE," ",VLOOKUP(B46,Регистрация!$E$4:$N$103,2,FALSE))</f>
        <v> </v>
      </c>
      <c r="D46" s="8" t="str">
        <f>IF(ISERROR(VLOOKUP(B46,Регистрация!$E$4:$N$103,6,FALSE))=TRUE," ",IF(VLOOKUP(B46,Регистрация!$E$4:$N$103,6,FALSE)=0,"б/р",VLOOKUP(B46,Регистрация!$E$4:$N$103,6,FALSE)))</f>
        <v> </v>
      </c>
      <c r="E46" s="9" t="str">
        <f>IF(ISERROR(VLOOKUP(B46,Регистрация!$E$4:$N$103,10,FALSE))=TRUE," ",VLOOKUP(B46,Регистрация!$E$4:$N$103,10,FALSE))</f>
        <v> </v>
      </c>
      <c r="F46" s="8" t="str">
        <f>IF(ISERROR(VLOOKUP(B46,Регистрация!$E$4:$N$103,7,FALSE))=TRUE," ",VLOOKUP(B46,Регистрация!$E$4:$N$103,7,FALSE))</f>
        <v> </v>
      </c>
      <c r="G46" s="19"/>
      <c r="H46" s="18">
        <v>0</v>
      </c>
      <c r="I46" s="8">
        <v>0</v>
      </c>
      <c r="J46" s="8"/>
      <c r="K46" s="8"/>
      <c r="L46" s="8">
        <v>0</v>
      </c>
      <c r="M46" s="8">
        <v>0</v>
      </c>
      <c r="N46" s="51">
        <v>0</v>
      </c>
      <c r="O46" s="20">
        <f t="shared" si="1"/>
        <v>0</v>
      </c>
      <c r="P46" s="16"/>
      <c r="Q46" t="e">
        <f>SUM(#REF!+#REF!+#REF!+#REF!+#REF!)</f>
        <v>#REF!</v>
      </c>
    </row>
    <row r="47" spans="1:17" ht="15" customHeight="1" hidden="1">
      <c r="A47" s="13">
        <v>37</v>
      </c>
      <c r="B47" s="9" t="str">
        <f>IF(ISERROR(VLOOKUP(A47,Регистрация!$C$4:$N$103,3,FALSE))=TRUE," ",VLOOKUP(A47,Регистрация!$C$4:$N$103,3,FALSE))</f>
        <v> </v>
      </c>
      <c r="C47" s="9" t="str">
        <f>IF(ISERROR(VLOOKUP(B47,Регистрация!$E$4:$N$103,2,FALSE))=TRUE," ",VLOOKUP(B47,Регистрация!$E$4:$N$103,2,FALSE))</f>
        <v> </v>
      </c>
      <c r="D47" s="8" t="str">
        <f>IF(ISERROR(VLOOKUP(B47,Регистрация!$E$4:$N$103,6,FALSE))=TRUE," ",IF(VLOOKUP(B47,Регистрация!$E$4:$N$103,6,FALSE)=0,"б/р",VLOOKUP(B47,Регистрация!$E$4:$N$103,6,FALSE)))</f>
        <v> </v>
      </c>
      <c r="E47" s="9" t="str">
        <f>IF(ISERROR(VLOOKUP(B47,Регистрация!$E$4:$N$103,10,FALSE))=TRUE," ",VLOOKUP(B47,Регистрация!$E$4:$N$103,10,FALSE))</f>
        <v> </v>
      </c>
      <c r="F47" s="8" t="str">
        <f>IF(ISERROR(VLOOKUP(B47,Регистрация!$E$4:$N$103,7,FALSE))=TRUE," ",VLOOKUP(B47,Регистрация!$E$4:$N$103,7,FALSE))</f>
        <v> </v>
      </c>
      <c r="G47" s="19"/>
      <c r="H47" s="18">
        <v>0</v>
      </c>
      <c r="I47" s="8">
        <v>0</v>
      </c>
      <c r="J47" s="8"/>
      <c r="K47" s="8"/>
      <c r="L47" s="8">
        <v>0</v>
      </c>
      <c r="M47" s="8">
        <v>0</v>
      </c>
      <c r="N47" s="51">
        <v>0</v>
      </c>
      <c r="O47" s="20">
        <f t="shared" si="1"/>
        <v>0</v>
      </c>
      <c r="P47" s="16"/>
      <c r="Q47" t="e">
        <f>SUM(#REF!+#REF!+#REF!+#REF!+#REF!)</f>
        <v>#REF!</v>
      </c>
    </row>
    <row r="48" spans="1:17" ht="15" customHeight="1" hidden="1">
      <c r="A48" s="13">
        <v>38</v>
      </c>
      <c r="B48" s="9" t="str">
        <f>IF(ISERROR(VLOOKUP(A48,Регистрация!$C$4:$N$103,3,FALSE))=TRUE," ",VLOOKUP(A48,Регистрация!$C$4:$N$103,3,FALSE))</f>
        <v> </v>
      </c>
      <c r="C48" s="9" t="str">
        <f>IF(ISERROR(VLOOKUP(B48,Регистрация!$E$4:$N$103,2,FALSE))=TRUE," ",VLOOKUP(B48,Регистрация!$E$4:$N$103,2,FALSE))</f>
        <v> </v>
      </c>
      <c r="D48" s="8" t="str">
        <f>IF(ISERROR(VLOOKUP(B48,Регистрация!$E$4:$N$103,6,FALSE))=TRUE," ",IF(VLOOKUP(B48,Регистрация!$E$4:$N$103,6,FALSE)=0,"б/р",VLOOKUP(B48,Регистрация!$E$4:$N$103,6,FALSE)))</f>
        <v> </v>
      </c>
      <c r="E48" s="9" t="str">
        <f>IF(ISERROR(VLOOKUP(B48,Регистрация!$E$4:$N$103,10,FALSE))=TRUE," ",VLOOKUP(B48,Регистрация!$E$4:$N$103,10,FALSE))</f>
        <v> </v>
      </c>
      <c r="F48" s="8" t="str">
        <f>IF(ISERROR(VLOOKUP(B48,Регистрация!$E$4:$N$103,7,FALSE))=TRUE," ",VLOOKUP(B48,Регистрация!$E$4:$N$103,7,FALSE))</f>
        <v> </v>
      </c>
      <c r="G48" s="19"/>
      <c r="H48" s="18">
        <v>0</v>
      </c>
      <c r="I48" s="8">
        <v>0</v>
      </c>
      <c r="J48" s="8"/>
      <c r="K48" s="8"/>
      <c r="L48" s="8">
        <v>0</v>
      </c>
      <c r="M48" s="8">
        <v>0</v>
      </c>
      <c r="N48" s="51">
        <v>0</v>
      </c>
      <c r="O48" s="20">
        <f t="shared" si="1"/>
        <v>0</v>
      </c>
      <c r="P48" s="16"/>
      <c r="Q48" t="e">
        <f>SUM(#REF!+#REF!+#REF!+#REF!+#REF!)</f>
        <v>#REF!</v>
      </c>
    </row>
    <row r="49" spans="1:17" ht="15" customHeight="1" hidden="1">
      <c r="A49" s="13">
        <v>39</v>
      </c>
      <c r="B49" s="9" t="str">
        <f>IF(ISERROR(VLOOKUP(A49,Регистрация!$C$4:$N$103,3,FALSE))=TRUE," ",VLOOKUP(A49,Регистрация!$C$4:$N$103,3,FALSE))</f>
        <v> </v>
      </c>
      <c r="C49" s="9" t="str">
        <f>IF(ISERROR(VLOOKUP(B49,Регистрация!$E$4:$N$103,2,FALSE))=TRUE," ",VLOOKUP(B49,Регистрация!$E$4:$N$103,2,FALSE))</f>
        <v> </v>
      </c>
      <c r="D49" s="8" t="str">
        <f>IF(ISERROR(VLOOKUP(B49,Регистрация!$E$4:$N$103,6,FALSE))=TRUE," ",IF(VLOOKUP(B49,Регистрация!$E$4:$N$103,6,FALSE)=0,"б/р",VLOOKUP(B49,Регистрация!$E$4:$N$103,6,FALSE)))</f>
        <v> </v>
      </c>
      <c r="E49" s="9" t="str">
        <f>IF(ISERROR(VLOOKUP(B49,Регистрация!$E$4:$N$103,10,FALSE))=TRUE," ",VLOOKUP(B49,Регистрация!$E$4:$N$103,10,FALSE))</f>
        <v> </v>
      </c>
      <c r="F49" s="8" t="str">
        <f>IF(ISERROR(VLOOKUP(B49,Регистрация!$E$4:$N$103,7,FALSE))=TRUE," ",VLOOKUP(B49,Регистрация!$E$4:$N$103,7,FALSE))</f>
        <v> </v>
      </c>
      <c r="G49" s="19"/>
      <c r="H49" s="18">
        <v>0</v>
      </c>
      <c r="I49" s="8">
        <v>0</v>
      </c>
      <c r="J49" s="8"/>
      <c r="K49" s="8"/>
      <c r="L49" s="8">
        <v>0</v>
      </c>
      <c r="M49" s="8">
        <v>0</v>
      </c>
      <c r="N49" s="51">
        <v>0</v>
      </c>
      <c r="O49" s="20">
        <f t="shared" si="1"/>
        <v>0</v>
      </c>
      <c r="P49" s="16"/>
      <c r="Q49" t="e">
        <f>SUM(#REF!+#REF!+#REF!+#REF!+#REF!)</f>
        <v>#REF!</v>
      </c>
    </row>
    <row r="50" spans="1:17" ht="15" customHeight="1" hidden="1">
      <c r="A50" s="13">
        <v>40</v>
      </c>
      <c r="B50" s="9" t="str">
        <f>IF(ISERROR(VLOOKUP(A50,Регистрация!$C$4:$N$103,3,FALSE))=TRUE," ",VLOOKUP(A50,Регистрация!$C$4:$N$103,3,FALSE))</f>
        <v> </v>
      </c>
      <c r="C50" s="9" t="str">
        <f>IF(ISERROR(VLOOKUP(B50,Регистрация!$E$4:$N$103,2,FALSE))=TRUE," ",VLOOKUP(B50,Регистрация!$E$4:$N$103,2,FALSE))</f>
        <v> </v>
      </c>
      <c r="D50" s="8" t="str">
        <f>IF(ISERROR(VLOOKUP(B50,Регистрация!$E$4:$N$103,6,FALSE))=TRUE," ",IF(VLOOKUP(B50,Регистрация!$E$4:$N$103,6,FALSE)=0,"б/р",VLOOKUP(B50,Регистрация!$E$4:$N$103,6,FALSE)))</f>
        <v> </v>
      </c>
      <c r="E50" s="9" t="str">
        <f>IF(ISERROR(VLOOKUP(B50,Регистрация!$E$4:$N$103,10,FALSE))=TRUE," ",VLOOKUP(B50,Регистрация!$E$4:$N$103,10,FALSE))</f>
        <v> </v>
      </c>
      <c r="F50" s="8" t="str">
        <f>IF(ISERROR(VLOOKUP(B50,Регистрация!$E$4:$N$103,7,FALSE))=TRUE," ",VLOOKUP(B50,Регистрация!$E$4:$N$103,7,FALSE))</f>
        <v> </v>
      </c>
      <c r="G50" s="19"/>
      <c r="H50" s="18">
        <v>0</v>
      </c>
      <c r="I50" s="8">
        <v>0</v>
      </c>
      <c r="J50" s="8"/>
      <c r="K50" s="8"/>
      <c r="L50" s="8">
        <v>0</v>
      </c>
      <c r="M50" s="8">
        <v>0</v>
      </c>
      <c r="N50" s="51">
        <v>0</v>
      </c>
      <c r="O50" s="20">
        <f t="shared" si="1"/>
        <v>0</v>
      </c>
      <c r="P50" s="16"/>
      <c r="Q50" t="e">
        <f>SUM(#REF!+#REF!+#REF!+#REF!+#REF!)</f>
        <v>#REF!</v>
      </c>
    </row>
    <row r="51" spans="1:17" ht="15" customHeight="1" hidden="1">
      <c r="A51" s="13">
        <v>41</v>
      </c>
      <c r="B51" s="9" t="str">
        <f>IF(ISERROR(VLOOKUP(A51,Регистрация!$C$4:$N$103,3,FALSE))=TRUE," ",VLOOKUP(A51,Регистрация!$C$4:$N$103,3,FALSE))</f>
        <v> </v>
      </c>
      <c r="C51" s="9" t="str">
        <f>IF(ISERROR(VLOOKUP(B51,Регистрация!$E$4:$N$103,2,FALSE))=TRUE," ",VLOOKUP(B51,Регистрация!$E$4:$N$103,2,FALSE))</f>
        <v> </v>
      </c>
      <c r="D51" s="8" t="str">
        <f>IF(ISERROR(VLOOKUP(B51,Регистрация!$E$4:$N$103,6,FALSE))=TRUE," ",IF(VLOOKUP(B51,Регистрация!$E$4:$N$103,6,FALSE)=0,"б/р",VLOOKUP(B51,Регистрация!$E$4:$N$103,6,FALSE)))</f>
        <v> </v>
      </c>
      <c r="E51" s="9" t="str">
        <f>IF(ISERROR(VLOOKUP(B51,Регистрация!$E$4:$N$103,10,FALSE))=TRUE," ",VLOOKUP(B51,Регистрация!$E$4:$N$103,10,FALSE))</f>
        <v> </v>
      </c>
      <c r="F51" s="8" t="str">
        <f>IF(ISERROR(VLOOKUP(B51,Регистрация!$E$4:$N$103,7,FALSE))=TRUE," ",VLOOKUP(B51,Регистрация!$E$4:$N$103,7,FALSE))</f>
        <v> </v>
      </c>
      <c r="G51" s="19"/>
      <c r="H51" s="18">
        <v>0</v>
      </c>
      <c r="I51" s="8">
        <v>0</v>
      </c>
      <c r="J51" s="8"/>
      <c r="K51" s="8"/>
      <c r="L51" s="8">
        <v>0</v>
      </c>
      <c r="M51" s="8">
        <v>0</v>
      </c>
      <c r="N51" s="51">
        <v>0</v>
      </c>
      <c r="O51" s="20">
        <f t="shared" si="1"/>
        <v>0</v>
      </c>
      <c r="P51" s="16"/>
      <c r="Q51" t="e">
        <f>SUM(#REF!+#REF!+#REF!+#REF!+#REF!)</f>
        <v>#REF!</v>
      </c>
    </row>
    <row r="52" spans="1:17" ht="15" customHeight="1" hidden="1">
      <c r="A52" s="13">
        <v>42</v>
      </c>
      <c r="B52" s="9" t="str">
        <f>IF(ISERROR(VLOOKUP(A52,Регистрация!$C$4:$N$103,3,FALSE))=TRUE," ",VLOOKUP(A52,Регистрация!$C$4:$N$103,3,FALSE))</f>
        <v> </v>
      </c>
      <c r="C52" s="9" t="str">
        <f>IF(ISERROR(VLOOKUP(B52,Регистрация!$E$4:$N$103,2,FALSE))=TRUE," ",VLOOKUP(B52,Регистрация!$E$4:$N$103,2,FALSE))</f>
        <v> </v>
      </c>
      <c r="D52" s="8" t="str">
        <f>IF(ISERROR(VLOOKUP(B52,Регистрация!$E$4:$N$103,6,FALSE))=TRUE," ",IF(VLOOKUP(B52,Регистрация!$E$4:$N$103,6,FALSE)=0,"б/р",VLOOKUP(B52,Регистрация!$E$4:$N$103,6,FALSE)))</f>
        <v> </v>
      </c>
      <c r="E52" s="9" t="str">
        <f>IF(ISERROR(VLOOKUP(B52,Регистрация!$E$4:$N$103,10,FALSE))=TRUE," ",VLOOKUP(B52,Регистрация!$E$4:$N$103,10,FALSE))</f>
        <v> </v>
      </c>
      <c r="F52" s="8" t="str">
        <f>IF(ISERROR(VLOOKUP(B52,Регистрация!$E$4:$N$103,7,FALSE))=TRUE," ",VLOOKUP(B52,Регистрация!$E$4:$N$103,7,FALSE))</f>
        <v> </v>
      </c>
      <c r="G52" s="19"/>
      <c r="H52" s="18">
        <v>0</v>
      </c>
      <c r="I52" s="8">
        <v>0</v>
      </c>
      <c r="J52" s="8"/>
      <c r="K52" s="8"/>
      <c r="L52" s="8">
        <v>0</v>
      </c>
      <c r="M52" s="8">
        <v>0</v>
      </c>
      <c r="N52" s="51">
        <v>0</v>
      </c>
      <c r="O52" s="20">
        <f t="shared" si="1"/>
        <v>0</v>
      </c>
      <c r="P52" s="16"/>
      <c r="Q52" t="e">
        <f>SUM(#REF!+#REF!+#REF!+#REF!+#REF!)</f>
        <v>#REF!</v>
      </c>
    </row>
    <row r="53" spans="1:17" ht="15" customHeight="1" hidden="1">
      <c r="A53" s="13">
        <v>43</v>
      </c>
      <c r="B53" s="9" t="str">
        <f>IF(ISERROR(VLOOKUP(A53,Регистрация!$C$4:$N$103,3,FALSE))=TRUE," ",VLOOKUP(A53,Регистрация!$C$4:$N$103,3,FALSE))</f>
        <v> </v>
      </c>
      <c r="C53" s="9" t="str">
        <f>IF(ISERROR(VLOOKUP(B53,Регистрация!$E$4:$N$103,2,FALSE))=TRUE," ",VLOOKUP(B53,Регистрация!$E$4:$N$103,2,FALSE))</f>
        <v> </v>
      </c>
      <c r="D53" s="8" t="str">
        <f>IF(ISERROR(VLOOKUP(B53,Регистрация!$E$4:$N$103,6,FALSE))=TRUE," ",IF(VLOOKUP(B53,Регистрация!$E$4:$N$103,6,FALSE)=0,"б/р",VLOOKUP(B53,Регистрация!$E$4:$N$103,6,FALSE)))</f>
        <v> </v>
      </c>
      <c r="E53" s="9" t="str">
        <f>IF(ISERROR(VLOOKUP(B53,Регистрация!$E$4:$N$103,10,FALSE))=TRUE," ",VLOOKUP(B53,Регистрация!$E$4:$N$103,10,FALSE))</f>
        <v> </v>
      </c>
      <c r="F53" s="8" t="str">
        <f>IF(ISERROR(VLOOKUP(B53,Регистрация!$E$4:$N$103,7,FALSE))=TRUE," ",VLOOKUP(B53,Регистрация!$E$4:$N$103,7,FALSE))</f>
        <v> </v>
      </c>
      <c r="G53" s="19"/>
      <c r="H53" s="18">
        <v>0</v>
      </c>
      <c r="I53" s="8">
        <v>0</v>
      </c>
      <c r="J53" s="8"/>
      <c r="K53" s="8"/>
      <c r="L53" s="8">
        <v>0</v>
      </c>
      <c r="M53" s="8">
        <v>0</v>
      </c>
      <c r="N53" s="51">
        <v>0</v>
      </c>
      <c r="O53" s="20">
        <f t="shared" si="1"/>
        <v>0</v>
      </c>
      <c r="P53" s="16"/>
      <c r="Q53" t="e">
        <f>SUM(#REF!+#REF!+#REF!+#REF!+#REF!)</f>
        <v>#REF!</v>
      </c>
    </row>
    <row r="54" spans="1:17" ht="15" customHeight="1" hidden="1">
      <c r="A54" s="13">
        <v>44</v>
      </c>
      <c r="B54" s="9" t="str">
        <f>IF(ISERROR(VLOOKUP(A54,Регистрация!$C$4:$N$103,3,FALSE))=TRUE," ",VLOOKUP(A54,Регистрация!$C$4:$N$103,3,FALSE))</f>
        <v> </v>
      </c>
      <c r="C54" s="9" t="str">
        <f>IF(ISERROR(VLOOKUP(B54,Регистрация!$E$4:$N$103,2,FALSE))=TRUE," ",VLOOKUP(B54,Регистрация!$E$4:$N$103,2,FALSE))</f>
        <v> </v>
      </c>
      <c r="D54" s="8" t="str">
        <f>IF(ISERROR(VLOOKUP(B54,Регистрация!$E$4:$N$103,6,FALSE))=TRUE," ",IF(VLOOKUP(B54,Регистрация!$E$4:$N$103,6,FALSE)=0,"б/р",VLOOKUP(B54,Регистрация!$E$4:$N$103,6,FALSE)))</f>
        <v> </v>
      </c>
      <c r="E54" s="9" t="str">
        <f>IF(ISERROR(VLOOKUP(B54,Регистрация!$E$4:$N$103,10,FALSE))=TRUE," ",VLOOKUP(B54,Регистрация!$E$4:$N$103,10,FALSE))</f>
        <v> </v>
      </c>
      <c r="F54" s="8" t="str">
        <f>IF(ISERROR(VLOOKUP(B54,Регистрация!$E$4:$N$103,7,FALSE))=TRUE," ",VLOOKUP(B54,Регистрация!$E$4:$N$103,7,FALSE))</f>
        <v> </v>
      </c>
      <c r="G54" s="19"/>
      <c r="H54" s="18">
        <v>0</v>
      </c>
      <c r="I54" s="8">
        <v>0</v>
      </c>
      <c r="J54" s="8"/>
      <c r="K54" s="8"/>
      <c r="L54" s="8">
        <v>0</v>
      </c>
      <c r="M54" s="8">
        <v>0</v>
      </c>
      <c r="N54" s="51">
        <v>0</v>
      </c>
      <c r="O54" s="20">
        <f t="shared" si="1"/>
        <v>0</v>
      </c>
      <c r="P54" s="16"/>
      <c r="Q54" t="e">
        <f>SUM(#REF!+#REF!+#REF!+#REF!+#REF!)</f>
        <v>#REF!</v>
      </c>
    </row>
    <row r="55" spans="1:17" ht="15" customHeight="1" hidden="1">
      <c r="A55" s="13">
        <v>45</v>
      </c>
      <c r="B55" s="9" t="str">
        <f>IF(ISERROR(VLOOKUP(A55,Регистрация!$C$4:$N$103,3,FALSE))=TRUE," ",VLOOKUP(A55,Регистрация!$C$4:$N$103,3,FALSE))</f>
        <v> </v>
      </c>
      <c r="C55" s="9" t="str">
        <f>IF(ISERROR(VLOOKUP(B55,Регистрация!$E$4:$N$103,2,FALSE))=TRUE," ",VLOOKUP(B55,Регистрация!$E$4:$N$103,2,FALSE))</f>
        <v> </v>
      </c>
      <c r="D55" s="8" t="str">
        <f>IF(ISERROR(VLOOKUP(B55,Регистрация!$E$4:$N$103,6,FALSE))=TRUE," ",IF(VLOOKUP(B55,Регистрация!$E$4:$N$103,6,FALSE)=0,"б/р",VLOOKUP(B55,Регистрация!$E$4:$N$103,6,FALSE)))</f>
        <v> </v>
      </c>
      <c r="E55" s="9" t="str">
        <f>IF(ISERROR(VLOOKUP(B55,Регистрация!$E$4:$N$103,10,FALSE))=TRUE," ",VLOOKUP(B55,Регистрация!$E$4:$N$103,10,FALSE))</f>
        <v> </v>
      </c>
      <c r="F55" s="8" t="str">
        <f>IF(ISERROR(VLOOKUP(B55,Регистрация!$E$4:$N$103,7,FALSE))=TRUE," ",VLOOKUP(B55,Регистрация!$E$4:$N$103,7,FALSE))</f>
        <v> </v>
      </c>
      <c r="G55" s="19"/>
      <c r="H55" s="18">
        <v>0</v>
      </c>
      <c r="I55" s="8">
        <v>0</v>
      </c>
      <c r="J55" s="8"/>
      <c r="K55" s="8"/>
      <c r="L55" s="8">
        <v>0</v>
      </c>
      <c r="M55" s="8">
        <v>0</v>
      </c>
      <c r="N55" s="51">
        <v>0</v>
      </c>
      <c r="O55" s="20">
        <f t="shared" si="1"/>
        <v>0</v>
      </c>
      <c r="P55" s="16"/>
      <c r="Q55" t="e">
        <f>SUM(#REF!+#REF!+#REF!+#REF!+#REF!)</f>
        <v>#REF!</v>
      </c>
    </row>
    <row r="56" spans="1:17" ht="15" customHeight="1" hidden="1">
      <c r="A56" s="13">
        <v>46</v>
      </c>
      <c r="B56" s="9" t="str">
        <f>IF(ISERROR(VLOOKUP(A56,Регистрация!$C$4:$N$103,3,FALSE))=TRUE," ",VLOOKUP(A56,Регистрация!$C$4:$N$103,3,FALSE))</f>
        <v> </v>
      </c>
      <c r="C56" s="9" t="str">
        <f>IF(ISERROR(VLOOKUP(B56,Регистрация!$E$4:$N$103,2,FALSE))=TRUE," ",VLOOKUP(B56,Регистрация!$E$4:$N$103,2,FALSE))</f>
        <v> </v>
      </c>
      <c r="D56" s="8" t="str">
        <f>IF(ISERROR(VLOOKUP(B56,Регистрация!$E$4:$N$103,6,FALSE))=TRUE," ",IF(VLOOKUP(B56,Регистрация!$E$4:$N$103,6,FALSE)=0,"б/р",VLOOKUP(B56,Регистрация!$E$4:$N$103,6,FALSE)))</f>
        <v> </v>
      </c>
      <c r="E56" s="9" t="str">
        <f>IF(ISERROR(VLOOKUP(B56,Регистрация!$E$4:$N$103,10,FALSE))=TRUE," ",VLOOKUP(B56,Регистрация!$E$4:$N$103,10,FALSE))</f>
        <v> </v>
      </c>
      <c r="F56" s="8" t="str">
        <f>IF(ISERROR(VLOOKUP(B56,Регистрация!$E$4:$N$103,7,FALSE))=TRUE," ",VLOOKUP(B56,Регистрация!$E$4:$N$103,7,FALSE))</f>
        <v> </v>
      </c>
      <c r="G56" s="19"/>
      <c r="H56" s="18">
        <v>0</v>
      </c>
      <c r="I56" s="8">
        <v>0</v>
      </c>
      <c r="J56" s="8"/>
      <c r="K56" s="8"/>
      <c r="L56" s="8">
        <v>0</v>
      </c>
      <c r="M56" s="8">
        <v>0</v>
      </c>
      <c r="N56" s="51">
        <v>0</v>
      </c>
      <c r="O56" s="20">
        <f t="shared" si="1"/>
        <v>0</v>
      </c>
      <c r="P56" s="16"/>
      <c r="Q56" t="e">
        <f>SUM(#REF!+#REF!+#REF!+#REF!+#REF!)</f>
        <v>#REF!</v>
      </c>
    </row>
    <row r="57" spans="1:17" ht="15" customHeight="1" hidden="1">
      <c r="A57" s="13">
        <v>47</v>
      </c>
      <c r="B57" s="9" t="str">
        <f>IF(ISERROR(VLOOKUP(A57,Регистрация!$C$4:$N$103,3,FALSE))=TRUE," ",VLOOKUP(A57,Регистрация!$C$4:$N$103,3,FALSE))</f>
        <v> </v>
      </c>
      <c r="C57" s="9" t="str">
        <f>IF(ISERROR(VLOOKUP(B57,Регистрация!$E$4:$N$103,2,FALSE))=TRUE," ",VLOOKUP(B57,Регистрация!$E$4:$N$103,2,FALSE))</f>
        <v> </v>
      </c>
      <c r="D57" s="8" t="str">
        <f>IF(ISERROR(VLOOKUP(B57,Регистрация!$E$4:$N$103,6,FALSE))=TRUE," ",IF(VLOOKUP(B57,Регистрация!$E$4:$N$103,6,FALSE)=0,"б/р",VLOOKUP(B57,Регистрация!$E$4:$N$103,6,FALSE)))</f>
        <v> </v>
      </c>
      <c r="E57" s="9" t="str">
        <f>IF(ISERROR(VLOOKUP(B57,Регистрация!$E$4:$N$103,10,FALSE))=TRUE," ",VLOOKUP(B57,Регистрация!$E$4:$N$103,10,FALSE))</f>
        <v> </v>
      </c>
      <c r="F57" s="8" t="str">
        <f>IF(ISERROR(VLOOKUP(B57,Регистрация!$E$4:$N$103,7,FALSE))=TRUE," ",VLOOKUP(B57,Регистрация!$E$4:$N$103,7,FALSE))</f>
        <v> </v>
      </c>
      <c r="G57" s="19"/>
      <c r="H57" s="18">
        <v>0</v>
      </c>
      <c r="I57" s="8">
        <v>0</v>
      </c>
      <c r="J57" s="8"/>
      <c r="K57" s="8"/>
      <c r="L57" s="8">
        <v>0</v>
      </c>
      <c r="M57" s="8">
        <v>0</v>
      </c>
      <c r="N57" s="51">
        <v>0</v>
      </c>
      <c r="O57" s="20">
        <f t="shared" si="1"/>
        <v>0</v>
      </c>
      <c r="P57" s="16"/>
      <c r="Q57" t="e">
        <f>SUM(#REF!+#REF!+#REF!+#REF!+#REF!)</f>
        <v>#REF!</v>
      </c>
    </row>
    <row r="58" spans="1:17" ht="15" customHeight="1" hidden="1">
      <c r="A58" s="13">
        <v>48</v>
      </c>
      <c r="B58" s="9" t="str">
        <f>IF(ISERROR(VLOOKUP(A58,Регистрация!$C$4:$N$103,3,FALSE))=TRUE," ",VLOOKUP(A58,Регистрация!$C$4:$N$103,3,FALSE))</f>
        <v> </v>
      </c>
      <c r="C58" s="9" t="str">
        <f>IF(ISERROR(VLOOKUP(B58,Регистрация!$E$4:$N$103,2,FALSE))=TRUE," ",VLOOKUP(B58,Регистрация!$E$4:$N$103,2,FALSE))</f>
        <v> </v>
      </c>
      <c r="D58" s="8" t="str">
        <f>IF(ISERROR(VLOOKUP(B58,Регистрация!$E$4:$N$103,6,FALSE))=TRUE," ",IF(VLOOKUP(B58,Регистрация!$E$4:$N$103,6,FALSE)=0,"б/р",VLOOKUP(B58,Регистрация!$E$4:$N$103,6,FALSE)))</f>
        <v> </v>
      </c>
      <c r="E58" s="9" t="str">
        <f>IF(ISERROR(VLOOKUP(B58,Регистрация!$E$4:$N$103,10,FALSE))=TRUE," ",VLOOKUP(B58,Регистрация!$E$4:$N$103,10,FALSE))</f>
        <v> </v>
      </c>
      <c r="F58" s="8" t="str">
        <f>IF(ISERROR(VLOOKUP(B58,Регистрация!$E$4:$N$103,7,FALSE))=TRUE," ",VLOOKUP(B58,Регистрация!$E$4:$N$103,7,FALSE))</f>
        <v> </v>
      </c>
      <c r="G58" s="19"/>
      <c r="H58" s="18">
        <v>0</v>
      </c>
      <c r="I58" s="8">
        <v>0</v>
      </c>
      <c r="J58" s="8"/>
      <c r="K58" s="8"/>
      <c r="L58" s="8">
        <v>0</v>
      </c>
      <c r="M58" s="8">
        <v>0</v>
      </c>
      <c r="N58" s="51">
        <v>0</v>
      </c>
      <c r="O58" s="20">
        <f t="shared" si="1"/>
        <v>0</v>
      </c>
      <c r="P58" s="16"/>
      <c r="Q58" t="e">
        <f>SUM(#REF!+#REF!+#REF!+#REF!+#REF!)</f>
        <v>#REF!</v>
      </c>
    </row>
    <row r="59" spans="1:17" ht="15" customHeight="1" hidden="1">
      <c r="A59" s="13">
        <v>49</v>
      </c>
      <c r="B59" s="9" t="str">
        <f>IF(ISERROR(VLOOKUP(A59,Регистрация!$C$4:$N$103,3,FALSE))=TRUE," ",VLOOKUP(A59,Регистрация!$C$4:$N$103,3,FALSE))</f>
        <v> </v>
      </c>
      <c r="C59" s="9" t="str">
        <f>IF(ISERROR(VLOOKUP(B59,Регистрация!$E$4:$N$103,2,FALSE))=TRUE," ",VLOOKUP(B59,Регистрация!$E$4:$N$103,2,FALSE))</f>
        <v> </v>
      </c>
      <c r="D59" s="8" t="str">
        <f>IF(ISERROR(VLOOKUP(B59,Регистрация!$E$4:$N$103,6,FALSE))=TRUE," ",IF(VLOOKUP(B59,Регистрация!$E$4:$N$103,6,FALSE)=0,"б/р",VLOOKUP(B59,Регистрация!$E$4:$N$103,6,FALSE)))</f>
        <v> </v>
      </c>
      <c r="E59" s="9" t="str">
        <f>IF(ISERROR(VLOOKUP(B59,Регистрация!$E$4:$N$103,10,FALSE))=TRUE," ",VLOOKUP(B59,Регистрация!$E$4:$N$103,10,FALSE))</f>
        <v> </v>
      </c>
      <c r="F59" s="8" t="str">
        <f>IF(ISERROR(VLOOKUP(B59,Регистрация!$E$4:$N$103,7,FALSE))=TRUE," ",VLOOKUP(B59,Регистрация!$E$4:$N$103,7,FALSE))</f>
        <v> </v>
      </c>
      <c r="G59" s="19"/>
      <c r="H59" s="18">
        <v>0</v>
      </c>
      <c r="I59" s="8">
        <v>0</v>
      </c>
      <c r="J59" s="8"/>
      <c r="K59" s="8"/>
      <c r="L59" s="8">
        <v>0</v>
      </c>
      <c r="M59" s="8">
        <v>0</v>
      </c>
      <c r="N59" s="51">
        <v>0</v>
      </c>
      <c r="O59" s="20">
        <f t="shared" si="1"/>
        <v>0</v>
      </c>
      <c r="P59" s="16"/>
      <c r="Q59" t="e">
        <f>SUM(#REF!+#REF!+#REF!+#REF!+#REF!)</f>
        <v>#REF!</v>
      </c>
    </row>
    <row r="60" spans="1:17" ht="15" customHeight="1" hidden="1">
      <c r="A60" s="13">
        <v>50</v>
      </c>
      <c r="B60" s="9" t="str">
        <f>IF(ISERROR(VLOOKUP(A60,Регистрация!$C$4:$N$103,3,FALSE))=TRUE," ",VLOOKUP(A60,Регистрация!$C$4:$N$103,3,FALSE))</f>
        <v> </v>
      </c>
      <c r="C60" s="9" t="str">
        <f>IF(ISERROR(VLOOKUP(B60,Регистрация!$E$4:$N$103,2,FALSE))=TRUE," ",VLOOKUP(B60,Регистрация!$E$4:$N$103,2,FALSE))</f>
        <v> </v>
      </c>
      <c r="D60" s="8" t="str">
        <f>IF(ISERROR(VLOOKUP(B60,Регистрация!$E$4:$N$103,6,FALSE))=TRUE," ",IF(VLOOKUP(B60,Регистрация!$E$4:$N$103,6,FALSE)=0,"б/р",VLOOKUP(B60,Регистрация!$E$4:$N$103,6,FALSE)))</f>
        <v> </v>
      </c>
      <c r="E60" s="9" t="str">
        <f>IF(ISERROR(VLOOKUP(B60,Регистрация!$E$4:$N$103,10,FALSE))=TRUE," ",VLOOKUP(B60,Регистрация!$E$4:$N$103,10,FALSE))</f>
        <v> </v>
      </c>
      <c r="F60" s="8" t="str">
        <f>IF(ISERROR(VLOOKUP(B60,Регистрация!$E$4:$N$103,7,FALSE))=TRUE," ",VLOOKUP(B60,Регистрация!$E$4:$N$103,7,FALSE))</f>
        <v> </v>
      </c>
      <c r="G60" s="19"/>
      <c r="H60" s="18">
        <v>0</v>
      </c>
      <c r="I60" s="8">
        <v>0</v>
      </c>
      <c r="J60" s="8"/>
      <c r="K60" s="8"/>
      <c r="L60" s="8">
        <v>0</v>
      </c>
      <c r="M60" s="8">
        <v>0</v>
      </c>
      <c r="N60" s="51">
        <v>0</v>
      </c>
      <c r="O60" s="20">
        <f t="shared" si="1"/>
        <v>0</v>
      </c>
      <c r="P60" s="16"/>
      <c r="Q60" t="e">
        <f>SUM(#REF!+#REF!+#REF!+#REF!+#REF!)</f>
        <v>#REF!</v>
      </c>
    </row>
    <row r="61" spans="1:17" ht="15" customHeight="1" hidden="1">
      <c r="A61" s="13">
        <v>51</v>
      </c>
      <c r="B61" s="9" t="str">
        <f>IF(ISERROR(VLOOKUP(A61,Регистрация!$C$4:$N$103,3,FALSE))=TRUE," ",VLOOKUP(A61,Регистрация!$C$4:$N$103,3,FALSE))</f>
        <v> </v>
      </c>
      <c r="C61" s="9" t="str">
        <f>IF(ISERROR(VLOOKUP(B61,Регистрация!$E$4:$N$103,2,FALSE))=TRUE," ",VLOOKUP(B61,Регистрация!$E$4:$N$103,2,FALSE))</f>
        <v> </v>
      </c>
      <c r="D61" s="8" t="str">
        <f>IF(ISERROR(VLOOKUP(B61,Регистрация!$E$4:$N$103,6,FALSE))=TRUE," ",IF(VLOOKUP(B61,Регистрация!$E$4:$N$103,6,FALSE)=0,"б/р",VLOOKUP(B61,Регистрация!$E$4:$N$103,6,FALSE)))</f>
        <v> </v>
      </c>
      <c r="E61" s="9" t="str">
        <f>IF(ISERROR(VLOOKUP(B61,Регистрация!$E$4:$N$103,10,FALSE))=TRUE," ",VLOOKUP(B61,Регистрация!$E$4:$N$103,10,FALSE))</f>
        <v> </v>
      </c>
      <c r="F61" s="8" t="str">
        <f>IF(ISERROR(VLOOKUP(B61,Регистрация!$E$4:$N$103,7,FALSE))=TRUE," ",VLOOKUP(B61,Регистрация!$E$4:$N$103,7,FALSE))</f>
        <v> </v>
      </c>
      <c r="G61" s="19"/>
      <c r="H61" s="18">
        <v>0</v>
      </c>
      <c r="I61" s="8">
        <v>0</v>
      </c>
      <c r="J61" s="8"/>
      <c r="K61" s="8"/>
      <c r="L61" s="8">
        <v>0</v>
      </c>
      <c r="M61" s="8">
        <v>0</v>
      </c>
      <c r="N61" s="51">
        <v>0</v>
      </c>
      <c r="O61" s="20">
        <f t="shared" si="1"/>
        <v>0</v>
      </c>
      <c r="P61" s="16"/>
      <c r="Q61" t="e">
        <f>SUM(#REF!+#REF!+#REF!+#REF!+#REF!)</f>
        <v>#REF!</v>
      </c>
    </row>
    <row r="62" spans="1:17" ht="15" customHeight="1" hidden="1">
      <c r="A62" s="13">
        <v>52</v>
      </c>
      <c r="B62" s="9" t="str">
        <f>IF(ISERROR(VLOOKUP(A62,Регистрация!$C$4:$N$103,3,FALSE))=TRUE," ",VLOOKUP(A62,Регистрация!$C$4:$N$103,3,FALSE))</f>
        <v> </v>
      </c>
      <c r="C62" s="9" t="str">
        <f>IF(ISERROR(VLOOKUP(B62,Регистрация!$E$4:$N$103,2,FALSE))=TRUE," ",VLOOKUP(B62,Регистрация!$E$4:$N$103,2,FALSE))</f>
        <v> </v>
      </c>
      <c r="D62" s="8" t="str">
        <f>IF(ISERROR(VLOOKUP(B62,Регистрация!$E$4:$N$103,6,FALSE))=TRUE," ",IF(VLOOKUP(B62,Регистрация!$E$4:$N$103,6,FALSE)=0,"б/р",VLOOKUP(B62,Регистрация!$E$4:$N$103,6,FALSE)))</f>
        <v> </v>
      </c>
      <c r="E62" s="9" t="str">
        <f>IF(ISERROR(VLOOKUP(B62,Регистрация!$E$4:$N$103,10,FALSE))=TRUE," ",VLOOKUP(B62,Регистрация!$E$4:$N$103,10,FALSE))</f>
        <v> </v>
      </c>
      <c r="F62" s="8" t="str">
        <f>IF(ISERROR(VLOOKUP(B62,Регистрация!$E$4:$N$103,7,FALSE))=TRUE," ",VLOOKUP(B62,Регистрация!$E$4:$N$103,7,FALSE))</f>
        <v> </v>
      </c>
      <c r="G62" s="19"/>
      <c r="H62" s="18">
        <v>0</v>
      </c>
      <c r="I62" s="8">
        <v>0</v>
      </c>
      <c r="J62" s="8"/>
      <c r="K62" s="8"/>
      <c r="L62" s="8">
        <v>0</v>
      </c>
      <c r="M62" s="8">
        <v>0</v>
      </c>
      <c r="N62" s="51">
        <v>0</v>
      </c>
      <c r="O62" s="20">
        <f t="shared" si="1"/>
        <v>0</v>
      </c>
      <c r="P62" s="16"/>
      <c r="Q62" t="e">
        <f>SUM(#REF!+#REF!+#REF!+#REF!+#REF!)</f>
        <v>#REF!</v>
      </c>
    </row>
    <row r="63" spans="1:17" ht="15" customHeight="1" hidden="1">
      <c r="A63" s="13">
        <v>53</v>
      </c>
      <c r="B63" s="9" t="str">
        <f>IF(ISERROR(VLOOKUP(A63,Регистрация!$C$4:$N$103,3,FALSE))=TRUE," ",VLOOKUP(A63,Регистрация!$C$4:$N$103,3,FALSE))</f>
        <v> </v>
      </c>
      <c r="C63" s="9" t="str">
        <f>IF(ISERROR(VLOOKUP(B63,Регистрация!$E$4:$N$103,2,FALSE))=TRUE," ",VLOOKUP(B63,Регистрация!$E$4:$N$103,2,FALSE))</f>
        <v> </v>
      </c>
      <c r="D63" s="8" t="str">
        <f>IF(ISERROR(VLOOKUP(B63,Регистрация!$E$4:$N$103,6,FALSE))=TRUE," ",IF(VLOOKUP(B63,Регистрация!$E$4:$N$103,6,FALSE)=0,"б/р",VLOOKUP(B63,Регистрация!$E$4:$N$103,6,FALSE)))</f>
        <v> </v>
      </c>
      <c r="E63" s="9" t="str">
        <f>IF(ISERROR(VLOOKUP(B63,Регистрация!$E$4:$N$103,10,FALSE))=TRUE," ",VLOOKUP(B63,Регистрация!$E$4:$N$103,10,FALSE))</f>
        <v> </v>
      </c>
      <c r="F63" s="8" t="str">
        <f>IF(ISERROR(VLOOKUP(B63,Регистрация!$E$4:$N$103,7,FALSE))=TRUE," ",VLOOKUP(B63,Регистрация!$E$4:$N$103,7,FALSE))</f>
        <v> </v>
      </c>
      <c r="G63" s="19"/>
      <c r="H63" s="18">
        <v>0</v>
      </c>
      <c r="I63" s="8">
        <v>0</v>
      </c>
      <c r="J63" s="8"/>
      <c r="K63" s="8"/>
      <c r="L63" s="8">
        <v>0</v>
      </c>
      <c r="M63" s="8">
        <v>0</v>
      </c>
      <c r="N63" s="51">
        <v>0</v>
      </c>
      <c r="O63" s="20">
        <f t="shared" si="1"/>
        <v>0</v>
      </c>
      <c r="P63" s="16"/>
      <c r="Q63" t="e">
        <f>SUM(#REF!+#REF!+#REF!+#REF!+#REF!)</f>
        <v>#REF!</v>
      </c>
    </row>
    <row r="64" spans="1:17" ht="15" customHeight="1" hidden="1">
      <c r="A64" s="13">
        <v>54</v>
      </c>
      <c r="B64" s="9" t="str">
        <f>IF(ISERROR(VLOOKUP(A64,Регистрация!$C$4:$N$103,3,FALSE))=TRUE," ",VLOOKUP(A64,Регистрация!$C$4:$N$103,3,FALSE))</f>
        <v> </v>
      </c>
      <c r="C64" s="9" t="str">
        <f>IF(ISERROR(VLOOKUP(B64,Регистрация!$E$4:$N$103,2,FALSE))=TRUE," ",VLOOKUP(B64,Регистрация!$E$4:$N$103,2,FALSE))</f>
        <v> </v>
      </c>
      <c r="D64" s="8" t="str">
        <f>IF(ISERROR(VLOOKUP(B64,Регистрация!$E$4:$N$103,6,FALSE))=TRUE," ",IF(VLOOKUP(B64,Регистрация!$E$4:$N$103,6,FALSE)=0,"б/р",VLOOKUP(B64,Регистрация!$E$4:$N$103,6,FALSE)))</f>
        <v> </v>
      </c>
      <c r="E64" s="9" t="str">
        <f>IF(ISERROR(VLOOKUP(B64,Регистрация!$E$4:$N$103,10,FALSE))=TRUE," ",VLOOKUP(B64,Регистрация!$E$4:$N$103,10,FALSE))</f>
        <v> </v>
      </c>
      <c r="F64" s="8" t="str">
        <f>IF(ISERROR(VLOOKUP(B64,Регистрация!$E$4:$N$103,7,FALSE))=TRUE," ",VLOOKUP(B64,Регистрация!$E$4:$N$103,7,FALSE))</f>
        <v> </v>
      </c>
      <c r="G64" s="19"/>
      <c r="H64" s="18">
        <v>0</v>
      </c>
      <c r="I64" s="8">
        <v>0</v>
      </c>
      <c r="J64" s="8"/>
      <c r="K64" s="8"/>
      <c r="L64" s="8">
        <v>0</v>
      </c>
      <c r="M64" s="8">
        <v>0</v>
      </c>
      <c r="N64" s="51">
        <v>0</v>
      </c>
      <c r="O64" s="20">
        <f t="shared" si="1"/>
        <v>0</v>
      </c>
      <c r="P64" s="16"/>
      <c r="Q64" t="e">
        <f>SUM(#REF!+#REF!+#REF!+#REF!+#REF!)</f>
        <v>#REF!</v>
      </c>
    </row>
    <row r="65" spans="1:17" ht="15" customHeight="1" hidden="1">
      <c r="A65" s="13">
        <v>55</v>
      </c>
      <c r="B65" s="9" t="str">
        <f>IF(ISERROR(VLOOKUP(A65,Регистрация!$C$4:$N$103,3,FALSE))=TRUE," ",VLOOKUP(A65,Регистрация!$C$4:$N$103,3,FALSE))</f>
        <v> </v>
      </c>
      <c r="C65" s="9" t="str">
        <f>IF(ISERROR(VLOOKUP(B65,Регистрация!$E$4:$N$103,2,FALSE))=TRUE," ",VLOOKUP(B65,Регистрация!$E$4:$N$103,2,FALSE))</f>
        <v> </v>
      </c>
      <c r="D65" s="8" t="str">
        <f>IF(ISERROR(VLOOKUP(B65,Регистрация!$E$4:$N$103,6,FALSE))=TRUE," ",IF(VLOOKUP(B65,Регистрация!$E$4:$N$103,6,FALSE)=0,"б/р",VLOOKUP(B65,Регистрация!$E$4:$N$103,6,FALSE)))</f>
        <v> </v>
      </c>
      <c r="E65" s="9" t="str">
        <f>IF(ISERROR(VLOOKUP(B65,Регистрация!$E$4:$N$103,10,FALSE))=TRUE," ",VLOOKUP(B65,Регистрация!$E$4:$N$103,10,FALSE))</f>
        <v> </v>
      </c>
      <c r="F65" s="8" t="str">
        <f>IF(ISERROR(VLOOKUP(B65,Регистрация!$E$4:$N$103,7,FALSE))=TRUE," ",VLOOKUP(B65,Регистрация!$E$4:$N$103,7,FALSE))</f>
        <v> </v>
      </c>
      <c r="G65" s="19"/>
      <c r="H65" s="18">
        <v>0</v>
      </c>
      <c r="I65" s="8">
        <v>0</v>
      </c>
      <c r="J65" s="8"/>
      <c r="K65" s="8"/>
      <c r="L65" s="8">
        <v>0</v>
      </c>
      <c r="M65" s="8">
        <v>0</v>
      </c>
      <c r="N65" s="51">
        <v>0</v>
      </c>
      <c r="O65" s="20">
        <f t="shared" si="1"/>
        <v>0</v>
      </c>
      <c r="P65" s="16"/>
      <c r="Q65" t="e">
        <f>SUM(#REF!+#REF!+#REF!+#REF!+#REF!)</f>
        <v>#REF!</v>
      </c>
    </row>
    <row r="66" spans="1:17" ht="15" customHeight="1" hidden="1">
      <c r="A66" s="13">
        <v>56</v>
      </c>
      <c r="B66" s="9" t="str">
        <f>IF(ISERROR(VLOOKUP(A66,Регистрация!$C$4:$N$103,3,FALSE))=TRUE," ",VLOOKUP(A66,Регистрация!$C$4:$N$103,3,FALSE))</f>
        <v> </v>
      </c>
      <c r="C66" s="9" t="str">
        <f>IF(ISERROR(VLOOKUP(B66,Регистрация!$E$4:$N$103,2,FALSE))=TRUE," ",VLOOKUP(B66,Регистрация!$E$4:$N$103,2,FALSE))</f>
        <v> </v>
      </c>
      <c r="D66" s="8" t="str">
        <f>IF(ISERROR(VLOOKUP(B66,Регистрация!$E$4:$N$103,6,FALSE))=TRUE," ",IF(VLOOKUP(B66,Регистрация!$E$4:$N$103,6,FALSE)=0,"б/р",VLOOKUP(B66,Регистрация!$E$4:$N$103,6,FALSE)))</f>
        <v> </v>
      </c>
      <c r="E66" s="9" t="str">
        <f>IF(ISERROR(VLOOKUP(B66,Регистрация!$E$4:$N$103,10,FALSE))=TRUE," ",VLOOKUP(B66,Регистрация!$E$4:$N$103,10,FALSE))</f>
        <v> </v>
      </c>
      <c r="F66" s="8" t="str">
        <f>IF(ISERROR(VLOOKUP(B66,Регистрация!$E$4:$N$103,7,FALSE))=TRUE," ",VLOOKUP(B66,Регистрация!$E$4:$N$103,7,FALSE))</f>
        <v> </v>
      </c>
      <c r="G66" s="19"/>
      <c r="H66" s="18">
        <v>0</v>
      </c>
      <c r="I66" s="8">
        <v>0</v>
      </c>
      <c r="J66" s="8"/>
      <c r="K66" s="8"/>
      <c r="L66" s="8">
        <v>0</v>
      </c>
      <c r="M66" s="8">
        <v>0</v>
      </c>
      <c r="N66" s="51">
        <v>0</v>
      </c>
      <c r="O66" s="20">
        <f t="shared" si="1"/>
        <v>0</v>
      </c>
      <c r="P66" s="16"/>
      <c r="Q66" t="e">
        <f>SUM(#REF!+#REF!+#REF!+#REF!+#REF!)</f>
        <v>#REF!</v>
      </c>
    </row>
    <row r="67" spans="1:17" ht="15" customHeight="1" hidden="1">
      <c r="A67" s="13">
        <v>57</v>
      </c>
      <c r="B67" s="9" t="str">
        <f>IF(ISERROR(VLOOKUP(A67,Регистрация!$C$4:$N$103,3,FALSE))=TRUE," ",VLOOKUP(A67,Регистрация!$C$4:$N$103,3,FALSE))</f>
        <v> </v>
      </c>
      <c r="C67" s="9" t="str">
        <f>IF(ISERROR(VLOOKUP(B67,Регистрация!$E$4:$N$103,2,FALSE))=TRUE," ",VLOOKUP(B67,Регистрация!$E$4:$N$103,2,FALSE))</f>
        <v> </v>
      </c>
      <c r="D67" s="8" t="str">
        <f>IF(ISERROR(VLOOKUP(B67,Регистрация!$E$4:$N$103,6,FALSE))=TRUE," ",IF(VLOOKUP(B67,Регистрация!$E$4:$N$103,6,FALSE)=0,"б/р",VLOOKUP(B67,Регистрация!$E$4:$N$103,6,FALSE)))</f>
        <v> </v>
      </c>
      <c r="E67" s="9" t="str">
        <f>IF(ISERROR(VLOOKUP(B67,Регистрация!$E$4:$N$103,10,FALSE))=TRUE," ",VLOOKUP(B67,Регистрация!$E$4:$N$103,10,FALSE))</f>
        <v> </v>
      </c>
      <c r="F67" s="8" t="str">
        <f>IF(ISERROR(VLOOKUP(B67,Регистрация!$E$4:$N$103,7,FALSE))=TRUE," ",VLOOKUP(B67,Регистрация!$E$4:$N$103,7,FALSE))</f>
        <v> </v>
      </c>
      <c r="G67" s="19"/>
      <c r="H67" s="18">
        <v>0</v>
      </c>
      <c r="I67" s="8">
        <v>0</v>
      </c>
      <c r="J67" s="8"/>
      <c r="K67" s="8"/>
      <c r="L67" s="8">
        <v>0</v>
      </c>
      <c r="M67" s="8">
        <v>0</v>
      </c>
      <c r="N67" s="51">
        <v>0</v>
      </c>
      <c r="O67" s="20">
        <f t="shared" si="1"/>
        <v>0</v>
      </c>
      <c r="P67" s="16"/>
      <c r="Q67" t="e">
        <f>SUM(#REF!+#REF!+#REF!+#REF!+#REF!)</f>
        <v>#REF!</v>
      </c>
    </row>
    <row r="68" spans="1:17" ht="15" customHeight="1" hidden="1">
      <c r="A68" s="13">
        <v>58</v>
      </c>
      <c r="B68" s="9" t="str">
        <f>IF(ISERROR(VLOOKUP(A68,Регистрация!$C$4:$N$103,3,FALSE))=TRUE," ",VLOOKUP(A68,Регистрация!$C$4:$N$103,3,FALSE))</f>
        <v> </v>
      </c>
      <c r="C68" s="9" t="str">
        <f>IF(ISERROR(VLOOKUP(B68,Регистрация!$E$4:$N$103,2,FALSE))=TRUE," ",VLOOKUP(B68,Регистрация!$E$4:$N$103,2,FALSE))</f>
        <v> </v>
      </c>
      <c r="D68" s="8" t="str">
        <f>IF(ISERROR(VLOOKUP(B68,Регистрация!$E$4:$N$103,6,FALSE))=TRUE," ",IF(VLOOKUP(B68,Регистрация!$E$4:$N$103,6,FALSE)=0,"б/р",VLOOKUP(B68,Регистрация!$E$4:$N$103,6,FALSE)))</f>
        <v> </v>
      </c>
      <c r="E68" s="9" t="str">
        <f>IF(ISERROR(VLOOKUP(B68,Регистрация!$E$4:$N$103,10,FALSE))=TRUE," ",VLOOKUP(B68,Регистрация!$E$4:$N$103,10,FALSE))</f>
        <v> </v>
      </c>
      <c r="F68" s="8" t="str">
        <f>IF(ISERROR(VLOOKUP(B68,Регистрация!$E$4:$N$103,7,FALSE))=TRUE," ",VLOOKUP(B68,Регистрация!$E$4:$N$103,7,FALSE))</f>
        <v> </v>
      </c>
      <c r="G68" s="19"/>
      <c r="H68" s="18">
        <v>0</v>
      </c>
      <c r="I68" s="8">
        <v>0</v>
      </c>
      <c r="J68" s="8"/>
      <c r="K68" s="8"/>
      <c r="L68" s="8">
        <v>0</v>
      </c>
      <c r="M68" s="8">
        <v>0</v>
      </c>
      <c r="N68" s="51">
        <v>0</v>
      </c>
      <c r="O68" s="20">
        <f t="shared" si="1"/>
        <v>0</v>
      </c>
      <c r="P68" s="16"/>
      <c r="Q68" t="e">
        <f>SUM(#REF!+#REF!+#REF!+#REF!+#REF!)</f>
        <v>#REF!</v>
      </c>
    </row>
    <row r="69" spans="1:17" ht="15" customHeight="1" hidden="1">
      <c r="A69" s="13">
        <v>59</v>
      </c>
      <c r="B69" s="9" t="str">
        <f>IF(ISERROR(VLOOKUP(A69,Регистрация!$C$4:$N$103,3,FALSE))=TRUE," ",VLOOKUP(A69,Регистрация!$C$4:$N$103,3,FALSE))</f>
        <v> </v>
      </c>
      <c r="C69" s="9" t="str">
        <f>IF(ISERROR(VLOOKUP(B69,Регистрация!$E$4:$N$103,2,FALSE))=TRUE," ",VLOOKUP(B69,Регистрация!$E$4:$N$103,2,FALSE))</f>
        <v> </v>
      </c>
      <c r="D69" s="8" t="str">
        <f>IF(ISERROR(VLOOKUP(B69,Регистрация!$E$4:$N$103,6,FALSE))=TRUE," ",IF(VLOOKUP(B69,Регистрация!$E$4:$N$103,6,FALSE)=0,"б/р",VLOOKUP(B69,Регистрация!$E$4:$N$103,6,FALSE)))</f>
        <v> </v>
      </c>
      <c r="E69" s="9" t="str">
        <f>IF(ISERROR(VLOOKUP(B69,Регистрация!$E$4:$N$103,10,FALSE))=TRUE," ",VLOOKUP(B69,Регистрация!$E$4:$N$103,10,FALSE))</f>
        <v> </v>
      </c>
      <c r="F69" s="8" t="str">
        <f>IF(ISERROR(VLOOKUP(B69,Регистрация!$E$4:$N$103,7,FALSE))=TRUE," ",VLOOKUP(B69,Регистрация!$E$4:$N$103,7,FALSE))</f>
        <v> </v>
      </c>
      <c r="G69" s="19"/>
      <c r="H69" s="18">
        <v>0</v>
      </c>
      <c r="I69" s="8">
        <v>0</v>
      </c>
      <c r="J69" s="8"/>
      <c r="K69" s="8"/>
      <c r="L69" s="8">
        <v>0</v>
      </c>
      <c r="M69" s="8">
        <v>0</v>
      </c>
      <c r="N69" s="51">
        <v>0</v>
      </c>
      <c r="O69" s="20">
        <f t="shared" si="1"/>
        <v>0</v>
      </c>
      <c r="P69" s="16"/>
      <c r="Q69" t="e">
        <f>SUM(#REF!+#REF!+#REF!+#REF!+#REF!)</f>
        <v>#REF!</v>
      </c>
    </row>
    <row r="70" spans="1:17" ht="15" customHeight="1" hidden="1">
      <c r="A70" s="13">
        <v>60</v>
      </c>
      <c r="B70" s="9" t="str">
        <f>IF(ISERROR(VLOOKUP(A70,Регистрация!$C$4:$N$103,3,FALSE))=TRUE," ",VLOOKUP(A70,Регистрация!$C$4:$N$103,3,FALSE))</f>
        <v> </v>
      </c>
      <c r="C70" s="9" t="str">
        <f>IF(ISERROR(VLOOKUP(B70,Регистрация!$E$4:$N$103,2,FALSE))=TRUE," ",VLOOKUP(B70,Регистрация!$E$4:$N$103,2,FALSE))</f>
        <v> </v>
      </c>
      <c r="D70" s="8" t="str">
        <f>IF(ISERROR(VLOOKUP(B70,Регистрация!$E$4:$N$103,6,FALSE))=TRUE," ",IF(VLOOKUP(B70,Регистрация!$E$4:$N$103,6,FALSE)=0,"б/р",VLOOKUP(B70,Регистрация!$E$4:$N$103,6,FALSE)))</f>
        <v> </v>
      </c>
      <c r="E70" s="9" t="str">
        <f>IF(ISERROR(VLOOKUP(B70,Регистрация!$E$4:$N$103,10,FALSE))=TRUE," ",VLOOKUP(B70,Регистрация!$E$4:$N$103,10,FALSE))</f>
        <v> </v>
      </c>
      <c r="F70" s="8" t="str">
        <f>IF(ISERROR(VLOOKUP(B70,Регистрация!$E$4:$N$103,7,FALSE))=TRUE," ",VLOOKUP(B70,Регистрация!$E$4:$N$103,7,FALSE))</f>
        <v> </v>
      </c>
      <c r="G70" s="19"/>
      <c r="H70" s="18">
        <v>0</v>
      </c>
      <c r="I70" s="8">
        <v>0</v>
      </c>
      <c r="J70" s="8"/>
      <c r="K70" s="8"/>
      <c r="L70" s="8">
        <v>0</v>
      </c>
      <c r="M70" s="8">
        <v>0</v>
      </c>
      <c r="N70" s="51">
        <v>0</v>
      </c>
      <c r="O70" s="20">
        <f t="shared" si="1"/>
        <v>0</v>
      </c>
      <c r="P70" s="16"/>
      <c r="Q70" t="e">
        <f>SUM(#REF!+#REF!+#REF!+#REF!+#REF!)</f>
        <v>#REF!</v>
      </c>
    </row>
    <row r="71" spans="1:17" ht="15" customHeight="1" hidden="1">
      <c r="A71" s="13">
        <v>61</v>
      </c>
      <c r="B71" s="9" t="str">
        <f>IF(ISERROR(VLOOKUP(A71,Регистрация!$C$4:$N$103,3,FALSE))=TRUE," ",VLOOKUP(A71,Регистрация!$C$4:$N$103,3,FALSE))</f>
        <v> </v>
      </c>
      <c r="C71" s="9" t="str">
        <f>IF(ISERROR(VLOOKUP(B71,Регистрация!$E$4:$N$103,2,FALSE))=TRUE," ",VLOOKUP(B71,Регистрация!$E$4:$N$103,2,FALSE))</f>
        <v> </v>
      </c>
      <c r="D71" s="8" t="str">
        <f>IF(ISERROR(VLOOKUP(B71,Регистрация!$E$4:$N$103,6,FALSE))=TRUE," ",IF(VLOOKUP(B71,Регистрация!$E$4:$N$103,6,FALSE)=0,"б/р",VLOOKUP(B71,Регистрация!$E$4:$N$103,6,FALSE)))</f>
        <v> </v>
      </c>
      <c r="E71" s="9" t="str">
        <f>IF(ISERROR(VLOOKUP(B71,Регистрация!$E$4:$N$103,10,FALSE))=TRUE," ",VLOOKUP(B71,Регистрация!$E$4:$N$103,10,FALSE))</f>
        <v> </v>
      </c>
      <c r="F71" s="8" t="str">
        <f>IF(ISERROR(VLOOKUP(B71,Регистрация!$E$4:$N$103,7,FALSE))=TRUE," ",VLOOKUP(B71,Регистрация!$E$4:$N$103,7,FALSE))</f>
        <v> </v>
      </c>
      <c r="G71" s="19"/>
      <c r="H71" s="18">
        <v>0</v>
      </c>
      <c r="I71" s="8">
        <v>0</v>
      </c>
      <c r="J71" s="8"/>
      <c r="K71" s="8"/>
      <c r="L71" s="8">
        <v>0</v>
      </c>
      <c r="M71" s="8">
        <v>0</v>
      </c>
      <c r="N71" s="51">
        <v>0</v>
      </c>
      <c r="O71" s="20">
        <f t="shared" si="1"/>
        <v>0</v>
      </c>
      <c r="P71" s="16"/>
      <c r="Q71" t="e">
        <f>SUM(#REF!+#REF!+#REF!+#REF!+#REF!)</f>
        <v>#REF!</v>
      </c>
    </row>
    <row r="72" spans="1:17" ht="15" customHeight="1" hidden="1">
      <c r="A72" s="13">
        <v>62</v>
      </c>
      <c r="B72" s="9" t="str">
        <f>IF(ISERROR(VLOOKUP(A72,Регистрация!$C$4:$N$103,3,FALSE))=TRUE," ",VLOOKUP(A72,Регистрация!$C$4:$N$103,3,FALSE))</f>
        <v> </v>
      </c>
      <c r="C72" s="9" t="str">
        <f>IF(ISERROR(VLOOKUP(B72,Регистрация!$E$4:$N$103,2,FALSE))=TRUE," ",VLOOKUP(B72,Регистрация!$E$4:$N$103,2,FALSE))</f>
        <v> </v>
      </c>
      <c r="D72" s="8" t="str">
        <f>IF(ISERROR(VLOOKUP(B72,Регистрация!$E$4:$N$103,6,FALSE))=TRUE," ",IF(VLOOKUP(B72,Регистрация!$E$4:$N$103,6,FALSE)=0,"б/р",VLOOKUP(B72,Регистрация!$E$4:$N$103,6,FALSE)))</f>
        <v> </v>
      </c>
      <c r="E72" s="9" t="str">
        <f>IF(ISERROR(VLOOKUP(B72,Регистрация!$E$4:$N$103,10,FALSE))=TRUE," ",VLOOKUP(B72,Регистрация!$E$4:$N$103,10,FALSE))</f>
        <v> </v>
      </c>
      <c r="F72" s="8" t="str">
        <f>IF(ISERROR(VLOOKUP(B72,Регистрация!$E$4:$N$103,7,FALSE))=TRUE," ",VLOOKUP(B72,Регистрация!$E$4:$N$103,7,FALSE))</f>
        <v> </v>
      </c>
      <c r="G72" s="19"/>
      <c r="H72" s="18">
        <v>0</v>
      </c>
      <c r="I72" s="8">
        <v>0</v>
      </c>
      <c r="J72" s="8"/>
      <c r="K72" s="8"/>
      <c r="L72" s="8">
        <v>0</v>
      </c>
      <c r="M72" s="8">
        <v>0</v>
      </c>
      <c r="N72" s="51">
        <v>0</v>
      </c>
      <c r="O72" s="20">
        <f t="shared" si="1"/>
        <v>0</v>
      </c>
      <c r="P72" s="16"/>
      <c r="Q72" t="e">
        <f>SUM(#REF!+#REF!+#REF!+#REF!+#REF!)</f>
        <v>#REF!</v>
      </c>
    </row>
    <row r="73" spans="1:17" ht="15" customHeight="1" hidden="1">
      <c r="A73" s="13">
        <v>63</v>
      </c>
      <c r="B73" s="9" t="str">
        <f>IF(ISERROR(VLOOKUP(A73,Регистрация!$C$4:$N$103,3,FALSE))=TRUE," ",VLOOKUP(A73,Регистрация!$C$4:$N$103,3,FALSE))</f>
        <v> </v>
      </c>
      <c r="C73" s="9" t="str">
        <f>IF(ISERROR(VLOOKUP(B73,Регистрация!$E$4:$N$103,2,FALSE))=TRUE," ",VLOOKUP(B73,Регистрация!$E$4:$N$103,2,FALSE))</f>
        <v> </v>
      </c>
      <c r="D73" s="8" t="str">
        <f>IF(ISERROR(VLOOKUP(B73,Регистрация!$E$4:$N$103,6,FALSE))=TRUE," ",IF(VLOOKUP(B73,Регистрация!$E$4:$N$103,6,FALSE)=0,"б/р",VLOOKUP(B73,Регистрация!$E$4:$N$103,6,FALSE)))</f>
        <v> </v>
      </c>
      <c r="E73" s="9" t="str">
        <f>IF(ISERROR(VLOOKUP(B73,Регистрация!$E$4:$N$103,10,FALSE))=TRUE," ",VLOOKUP(B73,Регистрация!$E$4:$N$103,10,FALSE))</f>
        <v> </v>
      </c>
      <c r="F73" s="8" t="str">
        <f>IF(ISERROR(VLOOKUP(B73,Регистрация!$E$4:$N$103,7,FALSE))=TRUE," ",VLOOKUP(B73,Регистрация!$E$4:$N$103,7,FALSE))</f>
        <v> </v>
      </c>
      <c r="G73" s="19"/>
      <c r="H73" s="18">
        <v>0</v>
      </c>
      <c r="I73" s="8">
        <v>0</v>
      </c>
      <c r="J73" s="8"/>
      <c r="K73" s="8"/>
      <c r="L73" s="8">
        <v>0</v>
      </c>
      <c r="M73" s="8">
        <v>0</v>
      </c>
      <c r="N73" s="51">
        <v>0</v>
      </c>
      <c r="O73" s="20">
        <f t="shared" si="1"/>
        <v>0</v>
      </c>
      <c r="P73" s="16"/>
      <c r="Q73" t="e">
        <f>SUM(#REF!+#REF!+#REF!+#REF!+#REF!)</f>
        <v>#REF!</v>
      </c>
    </row>
    <row r="74" spans="1:17" ht="15" customHeight="1" hidden="1">
      <c r="A74" s="13">
        <v>64</v>
      </c>
      <c r="B74" s="9" t="str">
        <f>IF(ISERROR(VLOOKUP(A74,Регистрация!$C$4:$N$103,3,FALSE))=TRUE," ",VLOOKUP(A74,Регистрация!$C$4:$N$103,3,FALSE))</f>
        <v> </v>
      </c>
      <c r="C74" s="9" t="str">
        <f>IF(ISERROR(VLOOKUP(B74,Регистрация!$E$4:$N$103,2,FALSE))=TRUE," ",VLOOKUP(B74,Регистрация!$E$4:$N$103,2,FALSE))</f>
        <v> </v>
      </c>
      <c r="D74" s="8" t="str">
        <f>IF(ISERROR(VLOOKUP(B74,Регистрация!$E$4:$N$103,6,FALSE))=TRUE," ",IF(VLOOKUP(B74,Регистрация!$E$4:$N$103,6,FALSE)=0,"б/р",VLOOKUP(B74,Регистрация!$E$4:$N$103,6,FALSE)))</f>
        <v> </v>
      </c>
      <c r="E74" s="9" t="str">
        <f>IF(ISERROR(VLOOKUP(B74,Регистрация!$E$4:$N$103,10,FALSE))=TRUE," ",VLOOKUP(B74,Регистрация!$E$4:$N$103,10,FALSE))</f>
        <v> </v>
      </c>
      <c r="F74" s="8" t="str">
        <f>IF(ISERROR(VLOOKUP(B74,Регистрация!$E$4:$N$103,7,FALSE))=TRUE," ",VLOOKUP(B74,Регистрация!$E$4:$N$103,7,FALSE))</f>
        <v> </v>
      </c>
      <c r="G74" s="19"/>
      <c r="H74" s="18">
        <v>0</v>
      </c>
      <c r="I74" s="8">
        <v>0</v>
      </c>
      <c r="J74" s="8"/>
      <c r="K74" s="8"/>
      <c r="L74" s="8">
        <v>0</v>
      </c>
      <c r="M74" s="8">
        <v>0</v>
      </c>
      <c r="N74" s="51">
        <v>0</v>
      </c>
      <c r="O74" s="20">
        <f t="shared" si="1"/>
        <v>0</v>
      </c>
      <c r="P74" s="16"/>
      <c r="Q74" t="e">
        <f>SUM(#REF!+#REF!+#REF!+#REF!+#REF!)</f>
        <v>#REF!</v>
      </c>
    </row>
    <row r="75" spans="1:17" ht="15" customHeight="1" hidden="1">
      <c r="A75" s="13">
        <v>65</v>
      </c>
      <c r="B75" s="9" t="str">
        <f>IF(ISERROR(VLOOKUP(A75,Регистрация!$C$4:$N$103,3,FALSE))=TRUE," ",VLOOKUP(A75,Регистрация!$C$4:$N$103,3,FALSE))</f>
        <v> </v>
      </c>
      <c r="C75" s="9" t="str">
        <f>IF(ISERROR(VLOOKUP(B75,Регистрация!$E$4:$N$103,2,FALSE))=TRUE," ",VLOOKUP(B75,Регистрация!$E$4:$N$103,2,FALSE))</f>
        <v> </v>
      </c>
      <c r="D75" s="8" t="str">
        <f>IF(ISERROR(VLOOKUP(B75,Регистрация!$E$4:$N$103,6,FALSE))=TRUE," ",IF(VLOOKUP(B75,Регистрация!$E$4:$N$103,6,FALSE)=0,"б/р",VLOOKUP(B75,Регистрация!$E$4:$N$103,6,FALSE)))</f>
        <v> </v>
      </c>
      <c r="E75" s="9" t="str">
        <f>IF(ISERROR(VLOOKUP(B75,Регистрация!$E$4:$N$103,10,FALSE))=TRUE," ",VLOOKUP(B75,Регистрация!$E$4:$N$103,10,FALSE))</f>
        <v> </v>
      </c>
      <c r="F75" s="8" t="str">
        <f>IF(ISERROR(VLOOKUP(B75,Регистрация!$E$4:$N$103,7,FALSE))=TRUE," ",VLOOKUP(B75,Регистрация!$E$4:$N$103,7,FALSE))</f>
        <v> </v>
      </c>
      <c r="G75" s="19"/>
      <c r="H75" s="18">
        <v>0</v>
      </c>
      <c r="I75" s="8">
        <v>0</v>
      </c>
      <c r="J75" s="8"/>
      <c r="K75" s="8"/>
      <c r="L75" s="8">
        <v>0</v>
      </c>
      <c r="M75" s="8">
        <v>0</v>
      </c>
      <c r="N75" s="51">
        <v>0</v>
      </c>
      <c r="O75" s="20">
        <f t="shared" si="1"/>
        <v>0</v>
      </c>
      <c r="P75" s="16"/>
      <c r="Q75" t="e">
        <f>SUM(#REF!+#REF!+#REF!+#REF!+#REF!)</f>
        <v>#REF!</v>
      </c>
    </row>
    <row r="76" spans="1:17" ht="15" customHeight="1" hidden="1">
      <c r="A76" s="13">
        <v>66</v>
      </c>
      <c r="B76" s="9" t="str">
        <f>IF(ISERROR(VLOOKUP(A76,Регистрация!$C$4:$N$103,3,FALSE))=TRUE," ",VLOOKUP(A76,Регистрация!$C$4:$N$103,3,FALSE))</f>
        <v> </v>
      </c>
      <c r="C76" s="9" t="str">
        <f>IF(ISERROR(VLOOKUP(B76,Регистрация!$E$4:$N$103,2,FALSE))=TRUE," ",VLOOKUP(B76,Регистрация!$E$4:$N$103,2,FALSE))</f>
        <v> </v>
      </c>
      <c r="D76" s="8" t="str">
        <f>IF(ISERROR(VLOOKUP(B76,Регистрация!$E$4:$N$103,6,FALSE))=TRUE," ",IF(VLOOKUP(B76,Регистрация!$E$4:$N$103,6,FALSE)=0,"б/р",VLOOKUP(B76,Регистрация!$E$4:$N$103,6,FALSE)))</f>
        <v> </v>
      </c>
      <c r="E76" s="9" t="str">
        <f>IF(ISERROR(VLOOKUP(B76,Регистрация!$E$4:$N$103,10,FALSE))=TRUE," ",VLOOKUP(B76,Регистрация!$E$4:$N$103,10,FALSE))</f>
        <v> </v>
      </c>
      <c r="F76" s="8" t="str">
        <f>IF(ISERROR(VLOOKUP(B76,Регистрация!$E$4:$N$103,7,FALSE))=TRUE," ",VLOOKUP(B76,Регистрация!$E$4:$N$103,7,FALSE))</f>
        <v> </v>
      </c>
      <c r="G76" s="19"/>
      <c r="H76" s="18">
        <v>0</v>
      </c>
      <c r="I76" s="8">
        <v>0</v>
      </c>
      <c r="J76" s="8"/>
      <c r="K76" s="8"/>
      <c r="L76" s="8">
        <v>0</v>
      </c>
      <c r="M76" s="8">
        <v>0</v>
      </c>
      <c r="N76" s="51">
        <v>0</v>
      </c>
      <c r="O76" s="20">
        <f aca="true" t="shared" si="2" ref="O76:O110">SUM(LARGE(H76:N76,1)+LARGE(H76:N76,2)+LARGE(H76:N76,3)+LARGE(H76:N76,4)+LARGE(H76:N76,5))</f>
        <v>0</v>
      </c>
      <c r="P76" s="16"/>
      <c r="Q76" t="e">
        <f>SUM(#REF!+#REF!+#REF!+#REF!+#REF!)</f>
        <v>#REF!</v>
      </c>
    </row>
    <row r="77" spans="1:17" ht="15" customHeight="1" hidden="1">
      <c r="A77" s="13">
        <v>67</v>
      </c>
      <c r="B77" s="9" t="str">
        <f>IF(ISERROR(VLOOKUP(A77,Регистрация!$C$4:$N$103,3,FALSE))=TRUE," ",VLOOKUP(A77,Регистрация!$C$4:$N$103,3,FALSE))</f>
        <v> </v>
      </c>
      <c r="C77" s="9" t="str">
        <f>IF(ISERROR(VLOOKUP(B77,Регистрация!$E$4:$N$103,2,FALSE))=TRUE," ",VLOOKUP(B77,Регистрация!$E$4:$N$103,2,FALSE))</f>
        <v> </v>
      </c>
      <c r="D77" s="8" t="str">
        <f>IF(ISERROR(VLOOKUP(B77,Регистрация!$E$4:$N$103,6,FALSE))=TRUE," ",IF(VLOOKUP(B77,Регистрация!$E$4:$N$103,6,FALSE)=0,"б/р",VLOOKUP(B77,Регистрация!$E$4:$N$103,6,FALSE)))</f>
        <v> </v>
      </c>
      <c r="E77" s="9" t="str">
        <f>IF(ISERROR(VLOOKUP(B77,Регистрация!$E$4:$N$103,10,FALSE))=TRUE," ",VLOOKUP(B77,Регистрация!$E$4:$N$103,10,FALSE))</f>
        <v> </v>
      </c>
      <c r="F77" s="8" t="str">
        <f>IF(ISERROR(VLOOKUP(B77,Регистрация!$E$4:$N$103,7,FALSE))=TRUE," ",VLOOKUP(B77,Регистрация!$E$4:$N$103,7,FALSE))</f>
        <v> </v>
      </c>
      <c r="G77" s="19"/>
      <c r="H77" s="18">
        <v>0</v>
      </c>
      <c r="I77" s="8">
        <v>0</v>
      </c>
      <c r="J77" s="8"/>
      <c r="K77" s="8"/>
      <c r="L77" s="8">
        <v>0</v>
      </c>
      <c r="M77" s="8">
        <v>0</v>
      </c>
      <c r="N77" s="51">
        <v>0</v>
      </c>
      <c r="O77" s="20">
        <f t="shared" si="2"/>
        <v>0</v>
      </c>
      <c r="P77" s="16"/>
      <c r="Q77" t="e">
        <f>SUM(#REF!+#REF!+#REF!+#REF!+#REF!)</f>
        <v>#REF!</v>
      </c>
    </row>
    <row r="78" spans="1:17" ht="15" customHeight="1" hidden="1">
      <c r="A78" s="13">
        <v>68</v>
      </c>
      <c r="B78" s="9" t="str">
        <f>IF(ISERROR(VLOOKUP(A78,Регистрация!$C$4:$N$103,3,FALSE))=TRUE," ",VLOOKUP(A78,Регистрация!$C$4:$N$103,3,FALSE))</f>
        <v> </v>
      </c>
      <c r="C78" s="9" t="str">
        <f>IF(ISERROR(VLOOKUP(B78,Регистрация!$E$4:$N$103,2,FALSE))=TRUE," ",VLOOKUP(B78,Регистрация!$E$4:$N$103,2,FALSE))</f>
        <v> </v>
      </c>
      <c r="D78" s="8" t="str">
        <f>IF(ISERROR(VLOOKUP(B78,Регистрация!$E$4:$N$103,6,FALSE))=TRUE," ",IF(VLOOKUP(B78,Регистрация!$E$4:$N$103,6,FALSE)=0,"б/р",VLOOKUP(B78,Регистрация!$E$4:$N$103,6,FALSE)))</f>
        <v> </v>
      </c>
      <c r="E78" s="9" t="str">
        <f>IF(ISERROR(VLOOKUP(B78,Регистрация!$E$4:$N$103,10,FALSE))=TRUE," ",VLOOKUP(B78,Регистрация!$E$4:$N$103,10,FALSE))</f>
        <v> </v>
      </c>
      <c r="F78" s="8" t="str">
        <f>IF(ISERROR(VLOOKUP(B78,Регистрация!$E$4:$N$103,7,FALSE))=TRUE," ",VLOOKUP(B78,Регистрация!$E$4:$N$103,7,FALSE))</f>
        <v> </v>
      </c>
      <c r="G78" s="19"/>
      <c r="H78" s="18">
        <v>0</v>
      </c>
      <c r="I78" s="8">
        <v>0</v>
      </c>
      <c r="J78" s="8"/>
      <c r="K78" s="8"/>
      <c r="L78" s="8">
        <v>0</v>
      </c>
      <c r="M78" s="8">
        <v>0</v>
      </c>
      <c r="N78" s="51">
        <v>0</v>
      </c>
      <c r="O78" s="20">
        <f t="shared" si="2"/>
        <v>0</v>
      </c>
      <c r="P78" s="16"/>
      <c r="Q78" t="e">
        <f>SUM(#REF!+#REF!+#REF!+#REF!+#REF!)</f>
        <v>#REF!</v>
      </c>
    </row>
    <row r="79" spans="1:17" ht="15" customHeight="1" hidden="1">
      <c r="A79" s="13">
        <v>69</v>
      </c>
      <c r="B79" s="9" t="str">
        <f>IF(ISERROR(VLOOKUP(A79,Регистрация!$C$4:$N$103,3,FALSE))=TRUE," ",VLOOKUP(A79,Регистрация!$C$4:$N$103,3,FALSE))</f>
        <v> </v>
      </c>
      <c r="C79" s="9" t="str">
        <f>IF(ISERROR(VLOOKUP(B79,Регистрация!$E$4:$N$103,2,FALSE))=TRUE," ",VLOOKUP(B79,Регистрация!$E$4:$N$103,2,FALSE))</f>
        <v> </v>
      </c>
      <c r="D79" s="8" t="str">
        <f>IF(ISERROR(VLOOKUP(B79,Регистрация!$E$4:$N$103,6,FALSE))=TRUE," ",IF(VLOOKUP(B79,Регистрация!$E$4:$N$103,6,FALSE)=0,"б/р",VLOOKUP(B79,Регистрация!$E$4:$N$103,6,FALSE)))</f>
        <v> </v>
      </c>
      <c r="E79" s="9" t="str">
        <f>IF(ISERROR(VLOOKUP(B79,Регистрация!$E$4:$N$103,10,FALSE))=TRUE," ",VLOOKUP(B79,Регистрация!$E$4:$N$103,10,FALSE))</f>
        <v> </v>
      </c>
      <c r="F79" s="8" t="str">
        <f>IF(ISERROR(VLOOKUP(B79,Регистрация!$E$4:$N$103,7,FALSE))=TRUE," ",VLOOKUP(B79,Регистрация!$E$4:$N$103,7,FALSE))</f>
        <v> </v>
      </c>
      <c r="G79" s="19"/>
      <c r="H79" s="18">
        <v>0</v>
      </c>
      <c r="I79" s="8">
        <v>0</v>
      </c>
      <c r="J79" s="8"/>
      <c r="K79" s="8"/>
      <c r="L79" s="8">
        <v>0</v>
      </c>
      <c r="M79" s="8">
        <v>0</v>
      </c>
      <c r="N79" s="51">
        <v>0</v>
      </c>
      <c r="O79" s="20">
        <f t="shared" si="2"/>
        <v>0</v>
      </c>
      <c r="P79" s="16"/>
      <c r="Q79" t="e">
        <f>SUM(#REF!+#REF!+#REF!+#REF!+#REF!)</f>
        <v>#REF!</v>
      </c>
    </row>
    <row r="80" spans="1:17" ht="15" customHeight="1" hidden="1">
      <c r="A80" s="13">
        <v>70</v>
      </c>
      <c r="B80" s="9" t="str">
        <f>IF(ISERROR(VLOOKUP(A80,Регистрация!$C$4:$N$103,3,FALSE))=TRUE," ",VLOOKUP(A80,Регистрация!$C$4:$N$103,3,FALSE))</f>
        <v> </v>
      </c>
      <c r="C80" s="9" t="str">
        <f>IF(ISERROR(VLOOKUP(B80,Регистрация!$E$4:$N$103,2,FALSE))=TRUE," ",VLOOKUP(B80,Регистрация!$E$4:$N$103,2,FALSE))</f>
        <v> </v>
      </c>
      <c r="D80" s="8" t="str">
        <f>IF(ISERROR(VLOOKUP(B80,Регистрация!$E$4:$N$103,6,FALSE))=TRUE," ",IF(VLOOKUP(B80,Регистрация!$E$4:$N$103,6,FALSE)=0,"б/р",VLOOKUP(B80,Регистрация!$E$4:$N$103,6,FALSE)))</f>
        <v> </v>
      </c>
      <c r="E80" s="9" t="str">
        <f>IF(ISERROR(VLOOKUP(B80,Регистрация!$E$4:$N$103,10,FALSE))=TRUE," ",VLOOKUP(B80,Регистрация!$E$4:$N$103,10,FALSE))</f>
        <v> </v>
      </c>
      <c r="F80" s="8" t="str">
        <f>IF(ISERROR(VLOOKUP(B80,Регистрация!$E$4:$N$103,7,FALSE))=TRUE," ",VLOOKUP(B80,Регистрация!$E$4:$N$103,7,FALSE))</f>
        <v> </v>
      </c>
      <c r="G80" s="19"/>
      <c r="H80" s="18">
        <v>0</v>
      </c>
      <c r="I80" s="8">
        <v>0</v>
      </c>
      <c r="J80" s="8"/>
      <c r="K80" s="8"/>
      <c r="L80" s="8">
        <v>0</v>
      </c>
      <c r="M80" s="8">
        <v>0</v>
      </c>
      <c r="N80" s="51">
        <v>0</v>
      </c>
      <c r="O80" s="20">
        <f t="shared" si="2"/>
        <v>0</v>
      </c>
      <c r="P80" s="16"/>
      <c r="Q80" t="e">
        <f>SUM(#REF!+#REF!+#REF!+#REF!+#REF!)</f>
        <v>#REF!</v>
      </c>
    </row>
    <row r="81" spans="1:17" ht="15" customHeight="1" hidden="1">
      <c r="A81" s="13">
        <v>71</v>
      </c>
      <c r="B81" s="9" t="str">
        <f>IF(ISERROR(VLOOKUP(A81,Регистрация!$C$4:$N$103,3,FALSE))=TRUE," ",VLOOKUP(A81,Регистрация!$C$4:$N$103,3,FALSE))</f>
        <v> </v>
      </c>
      <c r="C81" s="9" t="str">
        <f>IF(ISERROR(VLOOKUP(B81,Регистрация!$E$4:$N$103,2,FALSE))=TRUE," ",VLOOKUP(B81,Регистрация!$E$4:$N$103,2,FALSE))</f>
        <v> </v>
      </c>
      <c r="D81" s="8" t="str">
        <f>IF(ISERROR(VLOOKUP(B81,Регистрация!$E$4:$N$103,6,FALSE))=TRUE," ",IF(VLOOKUP(B81,Регистрация!$E$4:$N$103,6,FALSE)=0,"б/р",VLOOKUP(B81,Регистрация!$E$4:$N$103,6,FALSE)))</f>
        <v> </v>
      </c>
      <c r="E81" s="9" t="str">
        <f>IF(ISERROR(VLOOKUP(B81,Регистрация!$E$4:$N$103,10,FALSE))=TRUE," ",VLOOKUP(B81,Регистрация!$E$4:$N$103,10,FALSE))</f>
        <v> </v>
      </c>
      <c r="F81" s="8" t="str">
        <f>IF(ISERROR(VLOOKUP(B81,Регистрация!$E$4:$N$103,7,FALSE))=TRUE," ",VLOOKUP(B81,Регистрация!$E$4:$N$103,7,FALSE))</f>
        <v> </v>
      </c>
      <c r="G81" s="19"/>
      <c r="H81" s="18">
        <v>0</v>
      </c>
      <c r="I81" s="8">
        <v>0</v>
      </c>
      <c r="J81" s="8"/>
      <c r="K81" s="8"/>
      <c r="L81" s="8">
        <v>0</v>
      </c>
      <c r="M81" s="8">
        <v>0</v>
      </c>
      <c r="N81" s="51">
        <v>0</v>
      </c>
      <c r="O81" s="20">
        <f t="shared" si="2"/>
        <v>0</v>
      </c>
      <c r="P81" s="16"/>
      <c r="Q81" t="e">
        <f>SUM(#REF!+#REF!+#REF!+#REF!+#REF!)</f>
        <v>#REF!</v>
      </c>
    </row>
    <row r="82" spans="1:17" ht="15" customHeight="1" hidden="1">
      <c r="A82" s="13">
        <v>72</v>
      </c>
      <c r="B82" s="9" t="str">
        <f>IF(ISERROR(VLOOKUP(A82,Регистрация!$C$4:$N$103,3,FALSE))=TRUE," ",VLOOKUP(A82,Регистрация!$C$4:$N$103,3,FALSE))</f>
        <v> </v>
      </c>
      <c r="C82" s="9" t="str">
        <f>IF(ISERROR(VLOOKUP(B82,Регистрация!$E$4:$N$103,2,FALSE))=TRUE," ",VLOOKUP(B82,Регистрация!$E$4:$N$103,2,FALSE))</f>
        <v> </v>
      </c>
      <c r="D82" s="8" t="str">
        <f>IF(ISERROR(VLOOKUP(B82,Регистрация!$E$4:$N$103,6,FALSE))=TRUE," ",IF(VLOOKUP(B82,Регистрация!$E$4:$N$103,6,FALSE)=0,"б/р",VLOOKUP(B82,Регистрация!$E$4:$N$103,6,FALSE)))</f>
        <v> </v>
      </c>
      <c r="E82" s="9" t="str">
        <f>IF(ISERROR(VLOOKUP(B82,Регистрация!$E$4:$N$103,10,FALSE))=TRUE," ",VLOOKUP(B82,Регистрация!$E$4:$N$103,10,FALSE))</f>
        <v> </v>
      </c>
      <c r="F82" s="8" t="str">
        <f>IF(ISERROR(VLOOKUP(B82,Регистрация!$E$4:$N$103,7,FALSE))=TRUE," ",VLOOKUP(B82,Регистрация!$E$4:$N$103,7,FALSE))</f>
        <v> </v>
      </c>
      <c r="G82" s="19"/>
      <c r="H82" s="18">
        <v>0</v>
      </c>
      <c r="I82" s="8">
        <v>0</v>
      </c>
      <c r="J82" s="8"/>
      <c r="K82" s="8"/>
      <c r="L82" s="8">
        <v>0</v>
      </c>
      <c r="M82" s="8">
        <v>0</v>
      </c>
      <c r="N82" s="51">
        <v>0</v>
      </c>
      <c r="O82" s="20">
        <f t="shared" si="2"/>
        <v>0</v>
      </c>
      <c r="P82" s="16"/>
      <c r="Q82" t="e">
        <f>SUM(#REF!+#REF!+#REF!+#REF!+#REF!)</f>
        <v>#REF!</v>
      </c>
    </row>
    <row r="83" spans="1:17" ht="15" customHeight="1" hidden="1">
      <c r="A83" s="13">
        <v>73</v>
      </c>
      <c r="B83" s="9" t="str">
        <f>IF(ISERROR(VLOOKUP(A83,Регистрация!$C$4:$N$103,3,FALSE))=TRUE," ",VLOOKUP(A83,Регистрация!$C$4:$N$103,3,FALSE))</f>
        <v> </v>
      </c>
      <c r="C83" s="9" t="str">
        <f>IF(ISERROR(VLOOKUP(B83,Регистрация!$E$4:$N$103,2,FALSE))=TRUE," ",VLOOKUP(B83,Регистрация!$E$4:$N$103,2,FALSE))</f>
        <v> </v>
      </c>
      <c r="D83" s="8" t="str">
        <f>IF(ISERROR(VLOOKUP(B83,Регистрация!$E$4:$N$103,6,FALSE))=TRUE," ",IF(VLOOKUP(B83,Регистрация!$E$4:$N$103,6,FALSE)=0,"б/р",VLOOKUP(B83,Регистрация!$E$4:$N$103,6,FALSE)))</f>
        <v> </v>
      </c>
      <c r="E83" s="9" t="str">
        <f>IF(ISERROR(VLOOKUP(B83,Регистрация!$E$4:$N$103,10,FALSE))=TRUE," ",VLOOKUP(B83,Регистрация!$E$4:$N$103,10,FALSE))</f>
        <v> </v>
      </c>
      <c r="F83" s="8" t="str">
        <f>IF(ISERROR(VLOOKUP(B83,Регистрация!$E$4:$N$103,7,FALSE))=TRUE," ",VLOOKUP(B83,Регистрация!$E$4:$N$103,7,FALSE))</f>
        <v> </v>
      </c>
      <c r="G83" s="19"/>
      <c r="H83" s="18">
        <v>0</v>
      </c>
      <c r="I83" s="8">
        <v>0</v>
      </c>
      <c r="J83" s="8"/>
      <c r="K83" s="8"/>
      <c r="L83" s="8">
        <v>0</v>
      </c>
      <c r="M83" s="8">
        <v>0</v>
      </c>
      <c r="N83" s="51">
        <v>0</v>
      </c>
      <c r="O83" s="20">
        <f t="shared" si="2"/>
        <v>0</v>
      </c>
      <c r="P83" s="16"/>
      <c r="Q83" t="e">
        <f>SUM(#REF!+#REF!+#REF!+#REF!+#REF!)</f>
        <v>#REF!</v>
      </c>
    </row>
    <row r="84" spans="1:17" ht="15" customHeight="1" hidden="1">
      <c r="A84" s="13">
        <v>74</v>
      </c>
      <c r="B84" s="9" t="str">
        <f>IF(ISERROR(VLOOKUP(A84,Регистрация!$C$4:$N$103,3,FALSE))=TRUE," ",VLOOKUP(A84,Регистрация!$C$4:$N$103,3,FALSE))</f>
        <v> </v>
      </c>
      <c r="C84" s="9" t="str">
        <f>IF(ISERROR(VLOOKUP(B84,Регистрация!$E$4:$N$103,2,FALSE))=TRUE," ",VLOOKUP(B84,Регистрация!$E$4:$N$103,2,FALSE))</f>
        <v> </v>
      </c>
      <c r="D84" s="8" t="str">
        <f>IF(ISERROR(VLOOKUP(B84,Регистрация!$E$4:$N$103,6,FALSE))=TRUE," ",IF(VLOOKUP(B84,Регистрация!$E$4:$N$103,6,FALSE)=0,"б/р",VLOOKUP(B84,Регистрация!$E$4:$N$103,6,FALSE)))</f>
        <v> </v>
      </c>
      <c r="E84" s="9" t="str">
        <f>IF(ISERROR(VLOOKUP(B84,Регистрация!$E$4:$N$103,10,FALSE))=TRUE," ",VLOOKUP(B84,Регистрация!$E$4:$N$103,10,FALSE))</f>
        <v> </v>
      </c>
      <c r="F84" s="8" t="str">
        <f>IF(ISERROR(VLOOKUP(B84,Регистрация!$E$4:$N$103,7,FALSE))=TRUE," ",VLOOKUP(B84,Регистрация!$E$4:$N$103,7,FALSE))</f>
        <v> </v>
      </c>
      <c r="G84" s="19"/>
      <c r="H84" s="18">
        <v>0</v>
      </c>
      <c r="I84" s="8">
        <v>0</v>
      </c>
      <c r="J84" s="8"/>
      <c r="K84" s="8"/>
      <c r="L84" s="8">
        <v>0</v>
      </c>
      <c r="M84" s="8">
        <v>0</v>
      </c>
      <c r="N84" s="51">
        <v>0</v>
      </c>
      <c r="O84" s="20">
        <f t="shared" si="2"/>
        <v>0</v>
      </c>
      <c r="P84" s="16"/>
      <c r="Q84" t="e">
        <f>SUM(#REF!+#REF!+#REF!+#REF!+#REF!)</f>
        <v>#REF!</v>
      </c>
    </row>
    <row r="85" spans="1:17" ht="15" customHeight="1" hidden="1">
      <c r="A85" s="13">
        <v>75</v>
      </c>
      <c r="B85" s="9" t="str">
        <f>IF(ISERROR(VLOOKUP(A85,Регистрация!$C$4:$N$103,3,FALSE))=TRUE," ",VLOOKUP(A85,Регистрация!$C$4:$N$103,3,FALSE))</f>
        <v> </v>
      </c>
      <c r="C85" s="9" t="str">
        <f>IF(ISERROR(VLOOKUP(B85,Регистрация!$E$4:$N$103,2,FALSE))=TRUE," ",VLOOKUP(B85,Регистрация!$E$4:$N$103,2,FALSE))</f>
        <v> </v>
      </c>
      <c r="D85" s="8" t="str">
        <f>IF(ISERROR(VLOOKUP(B85,Регистрация!$E$4:$N$103,6,FALSE))=TRUE," ",IF(VLOOKUP(B85,Регистрация!$E$4:$N$103,6,FALSE)=0,"б/р",VLOOKUP(B85,Регистрация!$E$4:$N$103,6,FALSE)))</f>
        <v> </v>
      </c>
      <c r="E85" s="9" t="str">
        <f>IF(ISERROR(VLOOKUP(B85,Регистрация!$E$4:$N$103,10,FALSE))=TRUE," ",VLOOKUP(B85,Регистрация!$E$4:$N$103,10,FALSE))</f>
        <v> </v>
      </c>
      <c r="F85" s="8" t="str">
        <f>IF(ISERROR(VLOOKUP(B85,Регистрация!$E$4:$N$103,7,FALSE))=TRUE," ",VLOOKUP(B85,Регистрация!$E$4:$N$103,7,FALSE))</f>
        <v> </v>
      </c>
      <c r="G85" s="19"/>
      <c r="H85" s="18">
        <v>0</v>
      </c>
      <c r="I85" s="8">
        <v>0</v>
      </c>
      <c r="J85" s="8"/>
      <c r="K85" s="8"/>
      <c r="L85" s="8">
        <v>0</v>
      </c>
      <c r="M85" s="8">
        <v>0</v>
      </c>
      <c r="N85" s="51">
        <v>0</v>
      </c>
      <c r="O85" s="20">
        <f t="shared" si="2"/>
        <v>0</v>
      </c>
      <c r="P85" s="16"/>
      <c r="Q85" t="e">
        <f>SUM(#REF!+#REF!+#REF!+#REF!+#REF!)</f>
        <v>#REF!</v>
      </c>
    </row>
    <row r="86" spans="1:17" ht="15" customHeight="1" hidden="1">
      <c r="A86" s="13">
        <v>76</v>
      </c>
      <c r="B86" s="9" t="str">
        <f>IF(ISERROR(VLOOKUP(A86,Регистрация!$C$4:$N$103,3,FALSE))=TRUE," ",VLOOKUP(A86,Регистрация!$C$4:$N$103,3,FALSE))</f>
        <v> </v>
      </c>
      <c r="C86" s="9" t="str">
        <f>IF(ISERROR(VLOOKUP(B86,Регистрация!$E$4:$N$103,2,FALSE))=TRUE," ",VLOOKUP(B86,Регистрация!$E$4:$N$103,2,FALSE))</f>
        <v> </v>
      </c>
      <c r="D86" s="8" t="str">
        <f>IF(ISERROR(VLOOKUP(B86,Регистрация!$E$4:$N$103,6,FALSE))=TRUE," ",IF(VLOOKUP(B86,Регистрация!$E$4:$N$103,6,FALSE)=0,"б/р",VLOOKUP(B86,Регистрация!$E$4:$N$103,6,FALSE)))</f>
        <v> </v>
      </c>
      <c r="E86" s="9" t="str">
        <f>IF(ISERROR(VLOOKUP(B86,Регистрация!$E$4:$N$103,10,FALSE))=TRUE," ",VLOOKUP(B86,Регистрация!$E$4:$N$103,10,FALSE))</f>
        <v> </v>
      </c>
      <c r="F86" s="8" t="str">
        <f>IF(ISERROR(VLOOKUP(B86,Регистрация!$E$4:$N$103,7,FALSE))=TRUE," ",VLOOKUP(B86,Регистрация!$E$4:$N$103,7,FALSE))</f>
        <v> </v>
      </c>
      <c r="G86" s="19"/>
      <c r="H86" s="18">
        <v>0</v>
      </c>
      <c r="I86" s="8">
        <v>0</v>
      </c>
      <c r="J86" s="8"/>
      <c r="K86" s="8"/>
      <c r="L86" s="8">
        <v>0</v>
      </c>
      <c r="M86" s="8">
        <v>0</v>
      </c>
      <c r="N86" s="51">
        <v>0</v>
      </c>
      <c r="O86" s="20">
        <f t="shared" si="2"/>
        <v>0</v>
      </c>
      <c r="P86" s="16"/>
      <c r="Q86" t="e">
        <f>SUM(#REF!+#REF!+#REF!+#REF!+#REF!)</f>
        <v>#REF!</v>
      </c>
    </row>
    <row r="87" spans="1:17" ht="15" customHeight="1" hidden="1">
      <c r="A87" s="13">
        <v>77</v>
      </c>
      <c r="B87" s="9" t="str">
        <f>IF(ISERROR(VLOOKUP(A87,Регистрация!$C$4:$N$103,3,FALSE))=TRUE," ",VLOOKUP(A87,Регистрация!$C$4:$N$103,3,FALSE))</f>
        <v> </v>
      </c>
      <c r="C87" s="9" t="str">
        <f>IF(ISERROR(VLOOKUP(B87,Регистрация!$E$4:$N$103,2,FALSE))=TRUE," ",VLOOKUP(B87,Регистрация!$E$4:$N$103,2,FALSE))</f>
        <v> </v>
      </c>
      <c r="D87" s="8" t="str">
        <f>IF(ISERROR(VLOOKUP(B87,Регистрация!$E$4:$N$103,6,FALSE))=TRUE," ",IF(VLOOKUP(B87,Регистрация!$E$4:$N$103,6,FALSE)=0,"б/р",VLOOKUP(B87,Регистрация!$E$4:$N$103,6,FALSE)))</f>
        <v> </v>
      </c>
      <c r="E87" s="9" t="str">
        <f>IF(ISERROR(VLOOKUP(B87,Регистрация!$E$4:$N$103,10,FALSE))=TRUE," ",VLOOKUP(B87,Регистрация!$E$4:$N$103,10,FALSE))</f>
        <v> </v>
      </c>
      <c r="F87" s="8" t="str">
        <f>IF(ISERROR(VLOOKUP(B87,Регистрация!$E$4:$N$103,7,FALSE))=TRUE," ",VLOOKUP(B87,Регистрация!$E$4:$N$103,7,FALSE))</f>
        <v> </v>
      </c>
      <c r="G87" s="19"/>
      <c r="H87" s="18">
        <v>0</v>
      </c>
      <c r="I87" s="8">
        <v>0</v>
      </c>
      <c r="J87" s="8"/>
      <c r="K87" s="8"/>
      <c r="L87" s="8">
        <v>0</v>
      </c>
      <c r="M87" s="8">
        <v>0</v>
      </c>
      <c r="N87" s="51">
        <v>0</v>
      </c>
      <c r="O87" s="20">
        <f t="shared" si="2"/>
        <v>0</v>
      </c>
      <c r="P87" s="16"/>
      <c r="Q87" t="e">
        <f>SUM(#REF!+#REF!+#REF!+#REF!+#REF!)</f>
        <v>#REF!</v>
      </c>
    </row>
    <row r="88" spans="1:17" ht="15" customHeight="1" hidden="1">
      <c r="A88" s="13">
        <v>78</v>
      </c>
      <c r="B88" s="9" t="str">
        <f>IF(ISERROR(VLOOKUP(A88,Регистрация!$C$4:$N$103,3,FALSE))=TRUE," ",VLOOKUP(A88,Регистрация!$C$4:$N$103,3,FALSE))</f>
        <v> </v>
      </c>
      <c r="C88" s="9" t="str">
        <f>IF(ISERROR(VLOOKUP(B88,Регистрация!$E$4:$N$103,2,FALSE))=TRUE," ",VLOOKUP(B88,Регистрация!$E$4:$N$103,2,FALSE))</f>
        <v> </v>
      </c>
      <c r="D88" s="8" t="str">
        <f>IF(ISERROR(VLOOKUP(B88,Регистрация!$E$4:$N$103,6,FALSE))=TRUE," ",IF(VLOOKUP(B88,Регистрация!$E$4:$N$103,6,FALSE)=0,"б/р",VLOOKUP(B88,Регистрация!$E$4:$N$103,6,FALSE)))</f>
        <v> </v>
      </c>
      <c r="E88" s="9" t="str">
        <f>IF(ISERROR(VLOOKUP(B88,Регистрация!$E$4:$N$103,10,FALSE))=TRUE," ",VLOOKUP(B88,Регистрация!$E$4:$N$103,10,FALSE))</f>
        <v> </v>
      </c>
      <c r="F88" s="8" t="str">
        <f>IF(ISERROR(VLOOKUP(B88,Регистрация!$E$4:$N$103,7,FALSE))=TRUE," ",VLOOKUP(B88,Регистрация!$E$4:$N$103,7,FALSE))</f>
        <v> </v>
      </c>
      <c r="G88" s="19"/>
      <c r="H88" s="18">
        <v>0</v>
      </c>
      <c r="I88" s="8">
        <v>0</v>
      </c>
      <c r="J88" s="8"/>
      <c r="K88" s="8"/>
      <c r="L88" s="8">
        <v>0</v>
      </c>
      <c r="M88" s="8">
        <v>0</v>
      </c>
      <c r="N88" s="51">
        <v>0</v>
      </c>
      <c r="O88" s="20">
        <f t="shared" si="2"/>
        <v>0</v>
      </c>
      <c r="P88" s="16"/>
      <c r="Q88" t="e">
        <f>SUM(#REF!+#REF!+#REF!+#REF!+#REF!)</f>
        <v>#REF!</v>
      </c>
    </row>
    <row r="89" spans="1:17" ht="15" customHeight="1" hidden="1">
      <c r="A89" s="13">
        <v>79</v>
      </c>
      <c r="B89" s="9" t="str">
        <f>IF(ISERROR(VLOOKUP(A89,Регистрация!$C$4:$N$103,3,FALSE))=TRUE," ",VLOOKUP(A89,Регистрация!$C$4:$N$103,3,FALSE))</f>
        <v> </v>
      </c>
      <c r="C89" s="9" t="str">
        <f>IF(ISERROR(VLOOKUP(B89,Регистрация!$E$4:$N$103,2,FALSE))=TRUE," ",VLOOKUP(B89,Регистрация!$E$4:$N$103,2,FALSE))</f>
        <v> </v>
      </c>
      <c r="D89" s="8" t="str">
        <f>IF(ISERROR(VLOOKUP(B89,Регистрация!$E$4:$N$103,6,FALSE))=TRUE," ",IF(VLOOKUP(B89,Регистрация!$E$4:$N$103,6,FALSE)=0,"б/р",VLOOKUP(B89,Регистрация!$E$4:$N$103,6,FALSE)))</f>
        <v> </v>
      </c>
      <c r="E89" s="9" t="str">
        <f>IF(ISERROR(VLOOKUP(B89,Регистрация!$E$4:$N$103,10,FALSE))=TRUE," ",VLOOKUP(B89,Регистрация!$E$4:$N$103,10,FALSE))</f>
        <v> </v>
      </c>
      <c r="F89" s="8" t="str">
        <f>IF(ISERROR(VLOOKUP(B89,Регистрация!$E$4:$N$103,7,FALSE))=TRUE," ",VLOOKUP(B89,Регистрация!$E$4:$N$103,7,FALSE))</f>
        <v> </v>
      </c>
      <c r="G89" s="19"/>
      <c r="H89" s="18">
        <v>0</v>
      </c>
      <c r="I89" s="8">
        <v>0</v>
      </c>
      <c r="J89" s="8"/>
      <c r="K89" s="8"/>
      <c r="L89" s="8">
        <v>0</v>
      </c>
      <c r="M89" s="8">
        <v>0</v>
      </c>
      <c r="N89" s="51">
        <v>0</v>
      </c>
      <c r="O89" s="20">
        <f t="shared" si="2"/>
        <v>0</v>
      </c>
      <c r="P89" s="16"/>
      <c r="Q89" t="e">
        <f>SUM(#REF!+#REF!+#REF!+#REF!+#REF!)</f>
        <v>#REF!</v>
      </c>
    </row>
    <row r="90" spans="1:17" ht="15" customHeight="1" hidden="1">
      <c r="A90" s="13">
        <v>80</v>
      </c>
      <c r="B90" s="9" t="str">
        <f>IF(ISERROR(VLOOKUP(A90,Регистрация!$C$4:$N$103,3,FALSE))=TRUE," ",VLOOKUP(A90,Регистрация!$C$4:$N$103,3,FALSE))</f>
        <v> </v>
      </c>
      <c r="C90" s="9" t="str">
        <f>IF(ISERROR(VLOOKUP(B90,Регистрация!$E$4:$N$103,2,FALSE))=TRUE," ",VLOOKUP(B90,Регистрация!$E$4:$N$103,2,FALSE))</f>
        <v> </v>
      </c>
      <c r="D90" s="8" t="str">
        <f>IF(ISERROR(VLOOKUP(B90,Регистрация!$E$4:$N$103,6,FALSE))=TRUE," ",IF(VLOOKUP(B90,Регистрация!$E$4:$N$103,6,FALSE)=0,"б/р",VLOOKUP(B90,Регистрация!$E$4:$N$103,6,FALSE)))</f>
        <v> </v>
      </c>
      <c r="E90" s="9" t="str">
        <f>IF(ISERROR(VLOOKUP(B90,Регистрация!$E$4:$N$103,10,FALSE))=TRUE," ",VLOOKUP(B90,Регистрация!$E$4:$N$103,10,FALSE))</f>
        <v> </v>
      </c>
      <c r="F90" s="8" t="str">
        <f>IF(ISERROR(VLOOKUP(B90,Регистрация!$E$4:$N$103,7,FALSE))=TRUE," ",VLOOKUP(B90,Регистрация!$E$4:$N$103,7,FALSE))</f>
        <v> </v>
      </c>
      <c r="G90" s="19"/>
      <c r="H90" s="18">
        <v>0</v>
      </c>
      <c r="I90" s="8">
        <v>0</v>
      </c>
      <c r="J90" s="8"/>
      <c r="K90" s="8"/>
      <c r="L90" s="8">
        <v>0</v>
      </c>
      <c r="M90" s="8">
        <v>0</v>
      </c>
      <c r="N90" s="51">
        <v>0</v>
      </c>
      <c r="O90" s="20">
        <f t="shared" si="2"/>
        <v>0</v>
      </c>
      <c r="P90" s="16"/>
      <c r="Q90" t="e">
        <f>SUM(#REF!+#REF!+#REF!+#REF!+#REF!)</f>
        <v>#REF!</v>
      </c>
    </row>
    <row r="91" spans="1:17" ht="15" customHeight="1" hidden="1">
      <c r="A91" s="13">
        <v>81</v>
      </c>
      <c r="B91" s="9" t="str">
        <f>IF(ISERROR(VLOOKUP(A91,Регистрация!$C$4:$N$103,3,FALSE))=TRUE," ",VLOOKUP(A91,Регистрация!$C$4:$N$103,3,FALSE))</f>
        <v> </v>
      </c>
      <c r="C91" s="9" t="str">
        <f>IF(ISERROR(VLOOKUP(B91,Регистрация!$E$4:$N$103,2,FALSE))=TRUE," ",VLOOKUP(B91,Регистрация!$E$4:$N$103,2,FALSE))</f>
        <v> </v>
      </c>
      <c r="D91" s="8" t="str">
        <f>IF(ISERROR(VLOOKUP(B91,Регистрация!$E$4:$N$103,6,FALSE))=TRUE," ",IF(VLOOKUP(B91,Регистрация!$E$4:$N$103,6,FALSE)=0,"б/р",VLOOKUP(B91,Регистрация!$E$4:$N$103,6,FALSE)))</f>
        <v> </v>
      </c>
      <c r="E91" s="9" t="str">
        <f>IF(ISERROR(VLOOKUP(B91,Регистрация!$E$4:$N$103,10,FALSE))=TRUE," ",VLOOKUP(B91,Регистрация!$E$4:$N$103,10,FALSE))</f>
        <v> </v>
      </c>
      <c r="F91" s="8" t="str">
        <f>IF(ISERROR(VLOOKUP(B91,Регистрация!$E$4:$N$103,7,FALSE))=TRUE," ",VLOOKUP(B91,Регистрация!$E$4:$N$103,7,FALSE))</f>
        <v> </v>
      </c>
      <c r="G91" s="19"/>
      <c r="H91" s="18">
        <v>0</v>
      </c>
      <c r="I91" s="8">
        <v>0</v>
      </c>
      <c r="J91" s="8"/>
      <c r="K91" s="8"/>
      <c r="L91" s="8">
        <v>0</v>
      </c>
      <c r="M91" s="8">
        <v>0</v>
      </c>
      <c r="N91" s="51">
        <v>0</v>
      </c>
      <c r="O91" s="20">
        <f t="shared" si="2"/>
        <v>0</v>
      </c>
      <c r="P91" s="16"/>
      <c r="Q91" t="e">
        <f>SUM(#REF!+#REF!+#REF!+#REF!+#REF!)</f>
        <v>#REF!</v>
      </c>
    </row>
    <row r="92" spans="1:17" ht="15" customHeight="1" hidden="1">
      <c r="A92" s="13">
        <v>82</v>
      </c>
      <c r="B92" s="9" t="str">
        <f>IF(ISERROR(VLOOKUP(A92,Регистрация!$C$4:$N$103,3,FALSE))=TRUE," ",VLOOKUP(A92,Регистрация!$C$4:$N$103,3,FALSE))</f>
        <v> </v>
      </c>
      <c r="C92" s="9" t="str">
        <f>IF(ISERROR(VLOOKUP(B92,Регистрация!$E$4:$N$103,2,FALSE))=TRUE," ",VLOOKUP(B92,Регистрация!$E$4:$N$103,2,FALSE))</f>
        <v> </v>
      </c>
      <c r="D92" s="8" t="str">
        <f>IF(ISERROR(VLOOKUP(B92,Регистрация!$E$4:$N$103,6,FALSE))=TRUE," ",IF(VLOOKUP(B92,Регистрация!$E$4:$N$103,6,FALSE)=0,"б/р",VLOOKUP(B92,Регистрация!$E$4:$N$103,6,FALSE)))</f>
        <v> </v>
      </c>
      <c r="E92" s="9" t="str">
        <f>IF(ISERROR(VLOOKUP(B92,Регистрация!$E$4:$N$103,10,FALSE))=TRUE," ",VLOOKUP(B92,Регистрация!$E$4:$N$103,10,FALSE))</f>
        <v> </v>
      </c>
      <c r="F92" s="8" t="str">
        <f>IF(ISERROR(VLOOKUP(B92,Регистрация!$E$4:$N$103,7,FALSE))=TRUE," ",VLOOKUP(B92,Регистрация!$E$4:$N$103,7,FALSE))</f>
        <v> </v>
      </c>
      <c r="G92" s="19"/>
      <c r="H92" s="18">
        <v>0</v>
      </c>
      <c r="I92" s="8">
        <v>0</v>
      </c>
      <c r="J92" s="8"/>
      <c r="K92" s="8"/>
      <c r="L92" s="8">
        <v>0</v>
      </c>
      <c r="M92" s="8">
        <v>0</v>
      </c>
      <c r="N92" s="51">
        <v>0</v>
      </c>
      <c r="O92" s="20">
        <f t="shared" si="2"/>
        <v>0</v>
      </c>
      <c r="P92" s="16"/>
      <c r="Q92" t="e">
        <f>SUM(#REF!+#REF!+#REF!+#REF!+#REF!)</f>
        <v>#REF!</v>
      </c>
    </row>
    <row r="93" spans="1:17" ht="15" customHeight="1" hidden="1">
      <c r="A93" s="13">
        <v>83</v>
      </c>
      <c r="B93" s="9" t="str">
        <f>IF(ISERROR(VLOOKUP(A93,Регистрация!$C$4:$N$103,3,FALSE))=TRUE," ",VLOOKUP(A93,Регистрация!$C$4:$N$103,3,FALSE))</f>
        <v> </v>
      </c>
      <c r="C93" s="9" t="str">
        <f>IF(ISERROR(VLOOKUP(B93,Регистрация!$E$4:$N$103,2,FALSE))=TRUE," ",VLOOKUP(B93,Регистрация!$E$4:$N$103,2,FALSE))</f>
        <v> </v>
      </c>
      <c r="D93" s="8" t="str">
        <f>IF(ISERROR(VLOOKUP(B93,Регистрация!$E$4:$N$103,6,FALSE))=TRUE," ",IF(VLOOKUP(B93,Регистрация!$E$4:$N$103,6,FALSE)=0,"б/р",VLOOKUP(B93,Регистрация!$E$4:$N$103,6,FALSE)))</f>
        <v> </v>
      </c>
      <c r="E93" s="9" t="str">
        <f>IF(ISERROR(VLOOKUP(B93,Регистрация!$E$4:$N$103,10,FALSE))=TRUE," ",VLOOKUP(B93,Регистрация!$E$4:$N$103,10,FALSE))</f>
        <v> </v>
      </c>
      <c r="F93" s="8" t="str">
        <f>IF(ISERROR(VLOOKUP(B93,Регистрация!$E$4:$N$103,7,FALSE))=TRUE," ",VLOOKUP(B93,Регистрация!$E$4:$N$103,7,FALSE))</f>
        <v> </v>
      </c>
      <c r="G93" s="19"/>
      <c r="H93" s="18">
        <v>0</v>
      </c>
      <c r="I93" s="8">
        <v>0</v>
      </c>
      <c r="J93" s="8"/>
      <c r="K93" s="8"/>
      <c r="L93" s="8">
        <v>0</v>
      </c>
      <c r="M93" s="8">
        <v>0</v>
      </c>
      <c r="N93" s="51">
        <v>0</v>
      </c>
      <c r="O93" s="20">
        <f t="shared" si="2"/>
        <v>0</v>
      </c>
      <c r="P93" s="16"/>
      <c r="Q93" t="e">
        <f>SUM(#REF!+#REF!+#REF!+#REF!+#REF!)</f>
        <v>#REF!</v>
      </c>
    </row>
    <row r="94" spans="1:17" ht="15" customHeight="1" hidden="1">
      <c r="A94" s="13">
        <v>84</v>
      </c>
      <c r="B94" s="9" t="str">
        <f>IF(ISERROR(VLOOKUP(A94,Регистрация!$C$4:$N$103,3,FALSE))=TRUE," ",VLOOKUP(A94,Регистрация!$C$4:$N$103,3,FALSE))</f>
        <v> </v>
      </c>
      <c r="C94" s="9" t="str">
        <f>IF(ISERROR(VLOOKUP(B94,Регистрация!$E$4:$N$103,2,FALSE))=TRUE," ",VLOOKUP(B94,Регистрация!$E$4:$N$103,2,FALSE))</f>
        <v> </v>
      </c>
      <c r="D94" s="8" t="str">
        <f>IF(ISERROR(VLOOKUP(B94,Регистрация!$E$4:$N$103,6,FALSE))=TRUE," ",IF(VLOOKUP(B94,Регистрация!$E$4:$N$103,6,FALSE)=0,"б/р",VLOOKUP(B94,Регистрация!$E$4:$N$103,6,FALSE)))</f>
        <v> </v>
      </c>
      <c r="E94" s="9" t="str">
        <f>IF(ISERROR(VLOOKUP(B94,Регистрация!$E$4:$N$103,10,FALSE))=TRUE," ",VLOOKUP(B94,Регистрация!$E$4:$N$103,10,FALSE))</f>
        <v> </v>
      </c>
      <c r="F94" s="8" t="str">
        <f>IF(ISERROR(VLOOKUP(B94,Регистрация!$E$4:$N$103,7,FALSE))=TRUE," ",VLOOKUP(B94,Регистрация!$E$4:$N$103,7,FALSE))</f>
        <v> </v>
      </c>
      <c r="G94" s="19"/>
      <c r="H94" s="18">
        <v>0</v>
      </c>
      <c r="I94" s="8">
        <v>0</v>
      </c>
      <c r="J94" s="8"/>
      <c r="K94" s="8"/>
      <c r="L94" s="8">
        <v>0</v>
      </c>
      <c r="M94" s="8">
        <v>0</v>
      </c>
      <c r="N94" s="51">
        <v>0</v>
      </c>
      <c r="O94" s="20">
        <f t="shared" si="2"/>
        <v>0</v>
      </c>
      <c r="P94" s="16"/>
      <c r="Q94" t="e">
        <f>SUM(#REF!+#REF!+#REF!+#REF!+#REF!)</f>
        <v>#REF!</v>
      </c>
    </row>
    <row r="95" spans="1:17" ht="15" customHeight="1" hidden="1">
      <c r="A95" s="13">
        <v>85</v>
      </c>
      <c r="B95" s="9" t="str">
        <f>IF(ISERROR(VLOOKUP(A95,Регистрация!$C$4:$N$103,3,FALSE))=TRUE," ",VLOOKUP(A95,Регистрация!$C$4:$N$103,3,FALSE))</f>
        <v> </v>
      </c>
      <c r="C95" s="9" t="str">
        <f>IF(ISERROR(VLOOKUP(B95,Регистрация!$E$4:$N$103,2,FALSE))=TRUE," ",VLOOKUP(B95,Регистрация!$E$4:$N$103,2,FALSE))</f>
        <v> </v>
      </c>
      <c r="D95" s="8" t="str">
        <f>IF(ISERROR(VLOOKUP(B95,Регистрация!$E$4:$N$103,6,FALSE))=TRUE," ",IF(VLOOKUP(B95,Регистрация!$E$4:$N$103,6,FALSE)=0,"б/р",VLOOKUP(B95,Регистрация!$E$4:$N$103,6,FALSE)))</f>
        <v> </v>
      </c>
      <c r="E95" s="9" t="str">
        <f>IF(ISERROR(VLOOKUP(B95,Регистрация!$E$4:$N$103,10,FALSE))=TRUE," ",VLOOKUP(B95,Регистрация!$E$4:$N$103,10,FALSE))</f>
        <v> </v>
      </c>
      <c r="F95" s="8" t="str">
        <f>IF(ISERROR(VLOOKUP(B95,Регистрация!$E$4:$N$103,7,FALSE))=TRUE," ",VLOOKUP(B95,Регистрация!$E$4:$N$103,7,FALSE))</f>
        <v> </v>
      </c>
      <c r="G95" s="19"/>
      <c r="H95" s="18">
        <v>0</v>
      </c>
      <c r="I95" s="8">
        <v>0</v>
      </c>
      <c r="J95" s="8"/>
      <c r="K95" s="8"/>
      <c r="L95" s="8">
        <v>0</v>
      </c>
      <c r="M95" s="8">
        <v>0</v>
      </c>
      <c r="N95" s="51">
        <v>0</v>
      </c>
      <c r="O95" s="20">
        <f t="shared" si="2"/>
        <v>0</v>
      </c>
      <c r="P95" s="16"/>
      <c r="Q95" t="e">
        <f>SUM(#REF!+#REF!+#REF!+#REF!+#REF!)</f>
        <v>#REF!</v>
      </c>
    </row>
    <row r="96" spans="1:17" ht="15" customHeight="1" hidden="1">
      <c r="A96" s="13">
        <v>86</v>
      </c>
      <c r="B96" s="9" t="str">
        <f>IF(ISERROR(VLOOKUP(A96,Регистрация!$C$4:$N$103,3,FALSE))=TRUE," ",VLOOKUP(A96,Регистрация!$C$4:$N$103,3,FALSE))</f>
        <v> </v>
      </c>
      <c r="C96" s="9" t="str">
        <f>IF(ISERROR(VLOOKUP(B96,Регистрация!$E$4:$N$103,2,FALSE))=TRUE," ",VLOOKUP(B96,Регистрация!$E$4:$N$103,2,FALSE))</f>
        <v> </v>
      </c>
      <c r="D96" s="8" t="str">
        <f>IF(ISERROR(VLOOKUP(B96,Регистрация!$E$4:$N$103,6,FALSE))=TRUE," ",IF(VLOOKUP(B96,Регистрация!$E$4:$N$103,6,FALSE)=0,"б/р",VLOOKUP(B96,Регистрация!$E$4:$N$103,6,FALSE)))</f>
        <v> </v>
      </c>
      <c r="E96" s="9" t="str">
        <f>IF(ISERROR(VLOOKUP(B96,Регистрация!$E$4:$N$103,10,FALSE))=TRUE," ",VLOOKUP(B96,Регистрация!$E$4:$N$103,10,FALSE))</f>
        <v> </v>
      </c>
      <c r="F96" s="8" t="str">
        <f>IF(ISERROR(VLOOKUP(B96,Регистрация!$E$4:$N$103,7,FALSE))=TRUE," ",VLOOKUP(B96,Регистрация!$E$4:$N$103,7,FALSE))</f>
        <v> </v>
      </c>
      <c r="G96" s="19"/>
      <c r="H96" s="18">
        <v>0</v>
      </c>
      <c r="I96" s="8">
        <v>0</v>
      </c>
      <c r="J96" s="8"/>
      <c r="K96" s="8"/>
      <c r="L96" s="8">
        <v>0</v>
      </c>
      <c r="M96" s="8">
        <v>0</v>
      </c>
      <c r="N96" s="51">
        <v>0</v>
      </c>
      <c r="O96" s="20">
        <f t="shared" si="2"/>
        <v>0</v>
      </c>
      <c r="P96" s="16"/>
      <c r="Q96" t="e">
        <f>SUM(#REF!+#REF!+#REF!+#REF!+#REF!)</f>
        <v>#REF!</v>
      </c>
    </row>
    <row r="97" spans="1:17" ht="15" customHeight="1" hidden="1">
      <c r="A97" s="13">
        <v>87</v>
      </c>
      <c r="B97" s="9" t="str">
        <f>IF(ISERROR(VLOOKUP(A97,Регистрация!$C$4:$N$103,3,FALSE))=TRUE," ",VLOOKUP(A97,Регистрация!$C$4:$N$103,3,FALSE))</f>
        <v> </v>
      </c>
      <c r="C97" s="9" t="str">
        <f>IF(ISERROR(VLOOKUP(B97,Регистрация!$E$4:$N$103,2,FALSE))=TRUE," ",VLOOKUP(B97,Регистрация!$E$4:$N$103,2,FALSE))</f>
        <v> </v>
      </c>
      <c r="D97" s="8" t="str">
        <f>IF(ISERROR(VLOOKUP(B97,Регистрация!$E$4:$N$103,6,FALSE))=TRUE," ",IF(VLOOKUP(B97,Регистрация!$E$4:$N$103,6,FALSE)=0,"б/р",VLOOKUP(B97,Регистрация!$E$4:$N$103,6,FALSE)))</f>
        <v> </v>
      </c>
      <c r="E97" s="9" t="str">
        <f>IF(ISERROR(VLOOKUP(B97,Регистрация!$E$4:$N$103,10,FALSE))=TRUE," ",VLOOKUP(B97,Регистрация!$E$4:$N$103,10,FALSE))</f>
        <v> </v>
      </c>
      <c r="F97" s="8" t="str">
        <f>IF(ISERROR(VLOOKUP(B97,Регистрация!$E$4:$N$103,7,FALSE))=TRUE," ",VLOOKUP(B97,Регистрация!$E$4:$N$103,7,FALSE))</f>
        <v> </v>
      </c>
      <c r="G97" s="19"/>
      <c r="H97" s="18">
        <v>0</v>
      </c>
      <c r="I97" s="8">
        <v>0</v>
      </c>
      <c r="J97" s="8"/>
      <c r="K97" s="8"/>
      <c r="L97" s="8">
        <v>0</v>
      </c>
      <c r="M97" s="8">
        <v>0</v>
      </c>
      <c r="N97" s="51">
        <v>0</v>
      </c>
      <c r="O97" s="20">
        <f t="shared" si="2"/>
        <v>0</v>
      </c>
      <c r="P97" s="16"/>
      <c r="Q97" t="e">
        <f>SUM(#REF!+#REF!+#REF!+#REF!+#REF!)</f>
        <v>#REF!</v>
      </c>
    </row>
    <row r="98" spans="1:17" ht="15" customHeight="1" hidden="1">
      <c r="A98" s="13">
        <v>88</v>
      </c>
      <c r="B98" s="9" t="str">
        <f>IF(ISERROR(VLOOKUP(A98,Регистрация!$C$4:$N$103,3,FALSE))=TRUE," ",VLOOKUP(A98,Регистрация!$C$4:$N$103,3,FALSE))</f>
        <v> </v>
      </c>
      <c r="C98" s="9" t="str">
        <f>IF(ISERROR(VLOOKUP(B98,Регистрация!$E$4:$N$103,2,FALSE))=TRUE," ",VLOOKUP(B98,Регистрация!$E$4:$N$103,2,FALSE))</f>
        <v> </v>
      </c>
      <c r="D98" s="8" t="str">
        <f>IF(ISERROR(VLOOKUP(B98,Регистрация!$E$4:$N$103,6,FALSE))=TRUE," ",IF(VLOOKUP(B98,Регистрация!$E$4:$N$103,6,FALSE)=0,"б/р",VLOOKUP(B98,Регистрация!$E$4:$N$103,6,FALSE)))</f>
        <v> </v>
      </c>
      <c r="E98" s="9" t="str">
        <f>IF(ISERROR(VLOOKUP(B98,Регистрация!$E$4:$N$103,10,FALSE))=TRUE," ",VLOOKUP(B98,Регистрация!$E$4:$N$103,10,FALSE))</f>
        <v> </v>
      </c>
      <c r="F98" s="8" t="str">
        <f>IF(ISERROR(VLOOKUP(B98,Регистрация!$E$4:$N$103,7,FALSE))=TRUE," ",VLOOKUP(B98,Регистрация!$E$4:$N$103,7,FALSE))</f>
        <v> </v>
      </c>
      <c r="G98" s="19"/>
      <c r="H98" s="18">
        <v>0</v>
      </c>
      <c r="I98" s="8">
        <v>0</v>
      </c>
      <c r="J98" s="8"/>
      <c r="K98" s="8"/>
      <c r="L98" s="8">
        <v>0</v>
      </c>
      <c r="M98" s="8">
        <v>0</v>
      </c>
      <c r="N98" s="51">
        <v>0</v>
      </c>
      <c r="O98" s="20">
        <f t="shared" si="2"/>
        <v>0</v>
      </c>
      <c r="P98" s="16"/>
      <c r="Q98" t="e">
        <f>SUM(#REF!+#REF!+#REF!+#REF!+#REF!)</f>
        <v>#REF!</v>
      </c>
    </row>
    <row r="99" spans="1:17" ht="15" customHeight="1" hidden="1">
      <c r="A99" s="13">
        <v>89</v>
      </c>
      <c r="B99" s="9" t="str">
        <f>IF(ISERROR(VLOOKUP(A99,Регистрация!$C$4:$N$103,3,FALSE))=TRUE," ",VLOOKUP(A99,Регистрация!$C$4:$N$103,3,FALSE))</f>
        <v> </v>
      </c>
      <c r="C99" s="9" t="str">
        <f>IF(ISERROR(VLOOKUP(B99,Регистрация!$E$4:$N$103,2,FALSE))=TRUE," ",VLOOKUP(B99,Регистрация!$E$4:$N$103,2,FALSE))</f>
        <v> </v>
      </c>
      <c r="D99" s="8" t="str">
        <f>IF(ISERROR(VLOOKUP(B99,Регистрация!$E$4:$N$103,6,FALSE))=TRUE," ",IF(VLOOKUP(B99,Регистрация!$E$4:$N$103,6,FALSE)=0,"б/р",VLOOKUP(B99,Регистрация!$E$4:$N$103,6,FALSE)))</f>
        <v> </v>
      </c>
      <c r="E99" s="9" t="str">
        <f>IF(ISERROR(VLOOKUP(B99,Регистрация!$E$4:$N$103,10,FALSE))=TRUE," ",VLOOKUP(B99,Регистрация!$E$4:$N$103,10,FALSE))</f>
        <v> </v>
      </c>
      <c r="F99" s="8" t="str">
        <f>IF(ISERROR(VLOOKUP(B99,Регистрация!$E$4:$N$103,7,FALSE))=TRUE," ",VLOOKUP(B99,Регистрация!$E$4:$N$103,7,FALSE))</f>
        <v> </v>
      </c>
      <c r="G99" s="19"/>
      <c r="H99" s="18">
        <v>0</v>
      </c>
      <c r="I99" s="8">
        <v>0</v>
      </c>
      <c r="J99" s="8"/>
      <c r="K99" s="8"/>
      <c r="L99" s="8">
        <v>0</v>
      </c>
      <c r="M99" s="8">
        <v>0</v>
      </c>
      <c r="N99" s="51">
        <v>0</v>
      </c>
      <c r="O99" s="20">
        <f t="shared" si="2"/>
        <v>0</v>
      </c>
      <c r="P99" s="16"/>
      <c r="Q99" t="e">
        <f>SUM(#REF!+#REF!+#REF!+#REF!+#REF!)</f>
        <v>#REF!</v>
      </c>
    </row>
    <row r="100" spans="1:17" ht="15" customHeight="1" hidden="1">
      <c r="A100" s="13">
        <v>90</v>
      </c>
      <c r="B100" s="9" t="str">
        <f>IF(ISERROR(VLOOKUP(A100,Регистрация!$C$4:$N$103,3,FALSE))=TRUE," ",VLOOKUP(A100,Регистрация!$C$4:$N$103,3,FALSE))</f>
        <v> </v>
      </c>
      <c r="C100" s="9" t="str">
        <f>IF(ISERROR(VLOOKUP(B100,Регистрация!$E$4:$N$103,2,FALSE))=TRUE," ",VLOOKUP(B100,Регистрация!$E$4:$N$103,2,FALSE))</f>
        <v> </v>
      </c>
      <c r="D100" s="8" t="str">
        <f>IF(ISERROR(VLOOKUP(B100,Регистрация!$E$4:$N$103,6,FALSE))=TRUE," ",IF(VLOOKUP(B100,Регистрация!$E$4:$N$103,6,FALSE)=0,"б/р",VLOOKUP(B100,Регистрация!$E$4:$N$103,6,FALSE)))</f>
        <v> </v>
      </c>
      <c r="E100" s="9" t="str">
        <f>IF(ISERROR(VLOOKUP(B100,Регистрация!$E$4:$N$103,10,FALSE))=TRUE," ",VLOOKUP(B100,Регистрация!$E$4:$N$103,10,FALSE))</f>
        <v> </v>
      </c>
      <c r="F100" s="8" t="str">
        <f>IF(ISERROR(VLOOKUP(B100,Регистрация!$E$4:$N$103,7,FALSE))=TRUE," ",VLOOKUP(B100,Регистрация!$E$4:$N$103,7,FALSE))</f>
        <v> </v>
      </c>
      <c r="G100" s="19"/>
      <c r="H100" s="18">
        <v>0</v>
      </c>
      <c r="I100" s="8">
        <v>0</v>
      </c>
      <c r="J100" s="8"/>
      <c r="K100" s="8"/>
      <c r="L100" s="8">
        <v>0</v>
      </c>
      <c r="M100" s="8">
        <v>0</v>
      </c>
      <c r="N100" s="51">
        <v>0</v>
      </c>
      <c r="O100" s="20">
        <f t="shared" si="2"/>
        <v>0</v>
      </c>
      <c r="P100" s="16"/>
      <c r="Q100" t="e">
        <f>SUM(#REF!+#REF!+#REF!+#REF!+#REF!)</f>
        <v>#REF!</v>
      </c>
    </row>
    <row r="101" spans="1:17" ht="15" customHeight="1" hidden="1">
      <c r="A101" s="13">
        <v>91</v>
      </c>
      <c r="B101" s="9" t="str">
        <f>IF(ISERROR(VLOOKUP(A101,Регистрация!$C$4:$N$103,3,FALSE))=TRUE," ",VLOOKUP(A101,Регистрация!$C$4:$N$103,3,FALSE))</f>
        <v> </v>
      </c>
      <c r="C101" s="9" t="str">
        <f>IF(ISERROR(VLOOKUP(B101,Регистрация!$E$4:$N$103,2,FALSE))=TRUE," ",VLOOKUP(B101,Регистрация!$E$4:$N$103,2,FALSE))</f>
        <v> </v>
      </c>
      <c r="D101" s="8" t="str">
        <f>IF(ISERROR(VLOOKUP(B101,Регистрация!$E$4:$N$103,6,FALSE))=TRUE," ",IF(VLOOKUP(B101,Регистрация!$E$4:$N$103,6,FALSE)=0,"б/р",VLOOKUP(B101,Регистрация!$E$4:$N$103,6,FALSE)))</f>
        <v> </v>
      </c>
      <c r="E101" s="9" t="str">
        <f>IF(ISERROR(VLOOKUP(B101,Регистрация!$E$4:$N$103,10,FALSE))=TRUE," ",VLOOKUP(B101,Регистрация!$E$4:$N$103,10,FALSE))</f>
        <v> </v>
      </c>
      <c r="F101" s="8" t="str">
        <f>IF(ISERROR(VLOOKUP(B101,Регистрация!$E$4:$N$103,7,FALSE))=TRUE," ",VLOOKUP(B101,Регистрация!$E$4:$N$103,7,FALSE))</f>
        <v> </v>
      </c>
      <c r="G101" s="19"/>
      <c r="H101" s="18">
        <v>0</v>
      </c>
      <c r="I101" s="8">
        <v>0</v>
      </c>
      <c r="J101" s="8"/>
      <c r="K101" s="8"/>
      <c r="L101" s="8">
        <v>0</v>
      </c>
      <c r="M101" s="8">
        <v>0</v>
      </c>
      <c r="N101" s="51">
        <v>0</v>
      </c>
      <c r="O101" s="20">
        <f t="shared" si="2"/>
        <v>0</v>
      </c>
      <c r="P101" s="16"/>
      <c r="Q101" t="e">
        <f>SUM(#REF!+#REF!+#REF!+#REF!+#REF!)</f>
        <v>#REF!</v>
      </c>
    </row>
    <row r="102" spans="1:17" ht="15" customHeight="1" hidden="1">
      <c r="A102" s="13">
        <v>92</v>
      </c>
      <c r="B102" s="9" t="str">
        <f>IF(ISERROR(VLOOKUP(A102,Регистрация!$C$4:$N$103,3,FALSE))=TRUE," ",VLOOKUP(A102,Регистрация!$C$4:$N$103,3,FALSE))</f>
        <v> </v>
      </c>
      <c r="C102" s="9" t="str">
        <f>IF(ISERROR(VLOOKUP(B102,Регистрация!$E$4:$N$103,2,FALSE))=TRUE," ",VLOOKUP(B102,Регистрация!$E$4:$N$103,2,FALSE))</f>
        <v> </v>
      </c>
      <c r="D102" s="8" t="str">
        <f>IF(ISERROR(VLOOKUP(B102,Регистрация!$E$4:$N$103,6,FALSE))=TRUE," ",IF(VLOOKUP(B102,Регистрация!$E$4:$N$103,6,FALSE)=0,"б/р",VLOOKUP(B102,Регистрация!$E$4:$N$103,6,FALSE)))</f>
        <v> </v>
      </c>
      <c r="E102" s="9" t="str">
        <f>IF(ISERROR(VLOOKUP(B102,Регистрация!$E$4:$N$103,10,FALSE))=TRUE," ",VLOOKUP(B102,Регистрация!$E$4:$N$103,10,FALSE))</f>
        <v> </v>
      </c>
      <c r="F102" s="8" t="str">
        <f>IF(ISERROR(VLOOKUP(B102,Регистрация!$E$4:$N$103,7,FALSE))=TRUE," ",VLOOKUP(B102,Регистрация!$E$4:$N$103,7,FALSE))</f>
        <v> </v>
      </c>
      <c r="G102" s="19"/>
      <c r="H102" s="18">
        <v>0</v>
      </c>
      <c r="I102" s="8">
        <v>0</v>
      </c>
      <c r="J102" s="8"/>
      <c r="K102" s="8"/>
      <c r="L102" s="8">
        <v>0</v>
      </c>
      <c r="M102" s="8">
        <v>0</v>
      </c>
      <c r="N102" s="51">
        <v>0</v>
      </c>
      <c r="O102" s="20">
        <f t="shared" si="2"/>
        <v>0</v>
      </c>
      <c r="P102" s="16"/>
      <c r="Q102" t="e">
        <f>SUM(#REF!+#REF!+#REF!+#REF!+#REF!)</f>
        <v>#REF!</v>
      </c>
    </row>
    <row r="103" spans="1:17" ht="15" customHeight="1" hidden="1">
      <c r="A103" s="13">
        <v>93</v>
      </c>
      <c r="B103" s="9" t="str">
        <f>IF(ISERROR(VLOOKUP(A103,Регистрация!$C$4:$N$103,3,FALSE))=TRUE," ",VLOOKUP(A103,Регистрация!$C$4:$N$103,3,FALSE))</f>
        <v> </v>
      </c>
      <c r="C103" s="9" t="str">
        <f>IF(ISERROR(VLOOKUP(B103,Регистрация!$E$4:$N$103,2,FALSE))=TRUE," ",VLOOKUP(B103,Регистрация!$E$4:$N$103,2,FALSE))</f>
        <v> </v>
      </c>
      <c r="D103" s="8" t="str">
        <f>IF(ISERROR(VLOOKUP(B103,Регистрация!$E$4:$N$103,6,FALSE))=TRUE," ",IF(VLOOKUP(B103,Регистрация!$E$4:$N$103,6,FALSE)=0,"б/р",VLOOKUP(B103,Регистрация!$E$4:$N$103,6,FALSE)))</f>
        <v> </v>
      </c>
      <c r="E103" s="9" t="str">
        <f>IF(ISERROR(VLOOKUP(B103,Регистрация!$E$4:$N$103,10,FALSE))=TRUE," ",VLOOKUP(B103,Регистрация!$E$4:$N$103,10,FALSE))</f>
        <v> </v>
      </c>
      <c r="F103" s="8" t="str">
        <f>IF(ISERROR(VLOOKUP(B103,Регистрация!$E$4:$N$103,7,FALSE))=TRUE," ",VLOOKUP(B103,Регистрация!$E$4:$N$103,7,FALSE))</f>
        <v> </v>
      </c>
      <c r="G103" s="19"/>
      <c r="H103" s="18">
        <v>0</v>
      </c>
      <c r="I103" s="8">
        <v>0</v>
      </c>
      <c r="J103" s="8"/>
      <c r="K103" s="8"/>
      <c r="L103" s="8">
        <v>0</v>
      </c>
      <c r="M103" s="8">
        <v>0</v>
      </c>
      <c r="N103" s="51">
        <v>0</v>
      </c>
      <c r="O103" s="20">
        <f t="shared" si="2"/>
        <v>0</v>
      </c>
      <c r="P103" s="16"/>
      <c r="Q103" t="e">
        <f>SUM(#REF!+#REF!+#REF!+#REF!+#REF!)</f>
        <v>#REF!</v>
      </c>
    </row>
    <row r="104" spans="1:17" ht="15" customHeight="1" hidden="1">
      <c r="A104" s="13">
        <v>94</v>
      </c>
      <c r="B104" s="9" t="str">
        <f>IF(ISERROR(VLOOKUP(A104,Регистрация!$C$4:$N$103,3,FALSE))=TRUE," ",VLOOKUP(A104,Регистрация!$C$4:$N$103,3,FALSE))</f>
        <v> </v>
      </c>
      <c r="C104" s="9" t="str">
        <f>IF(ISERROR(VLOOKUP(B104,Регистрация!$E$4:$N$103,2,FALSE))=TRUE," ",VLOOKUP(B104,Регистрация!$E$4:$N$103,2,FALSE))</f>
        <v> </v>
      </c>
      <c r="D104" s="8" t="str">
        <f>IF(ISERROR(VLOOKUP(B104,Регистрация!$E$4:$N$103,6,FALSE))=TRUE," ",IF(VLOOKUP(B104,Регистрация!$E$4:$N$103,6,FALSE)=0,"б/р",VLOOKUP(B104,Регистрация!$E$4:$N$103,6,FALSE)))</f>
        <v> </v>
      </c>
      <c r="E104" s="9" t="str">
        <f>IF(ISERROR(VLOOKUP(B104,Регистрация!$E$4:$N$103,10,FALSE))=TRUE," ",VLOOKUP(B104,Регистрация!$E$4:$N$103,10,FALSE))</f>
        <v> </v>
      </c>
      <c r="F104" s="8" t="str">
        <f>IF(ISERROR(VLOOKUP(B104,Регистрация!$E$4:$N$103,7,FALSE))=TRUE," ",VLOOKUP(B104,Регистрация!$E$4:$N$103,7,FALSE))</f>
        <v> </v>
      </c>
      <c r="G104" s="19"/>
      <c r="H104" s="18">
        <v>0</v>
      </c>
      <c r="I104" s="8">
        <v>0</v>
      </c>
      <c r="J104" s="8"/>
      <c r="K104" s="8"/>
      <c r="L104" s="8">
        <v>0</v>
      </c>
      <c r="M104" s="8">
        <v>0</v>
      </c>
      <c r="N104" s="51">
        <v>0</v>
      </c>
      <c r="O104" s="20">
        <f t="shared" si="2"/>
        <v>0</v>
      </c>
      <c r="P104" s="16"/>
      <c r="Q104" t="e">
        <f>SUM(#REF!+#REF!+#REF!+#REF!+#REF!)</f>
        <v>#REF!</v>
      </c>
    </row>
    <row r="105" spans="1:17" ht="15" customHeight="1" hidden="1">
      <c r="A105" s="13">
        <v>95</v>
      </c>
      <c r="B105" s="9" t="str">
        <f>IF(ISERROR(VLOOKUP(A105,Регистрация!$C$4:$N$103,3,FALSE))=TRUE," ",VLOOKUP(A105,Регистрация!$C$4:$N$103,3,FALSE))</f>
        <v> </v>
      </c>
      <c r="C105" s="9" t="str">
        <f>IF(ISERROR(VLOOKUP(B105,Регистрация!$E$4:$N$103,2,FALSE))=TRUE," ",VLOOKUP(B105,Регистрация!$E$4:$N$103,2,FALSE))</f>
        <v> </v>
      </c>
      <c r="D105" s="8" t="str">
        <f>IF(ISERROR(VLOOKUP(B105,Регистрация!$E$4:$N$103,6,FALSE))=TRUE," ",IF(VLOOKUP(B105,Регистрация!$E$4:$N$103,6,FALSE)=0,"б/р",VLOOKUP(B105,Регистрация!$E$4:$N$103,6,FALSE)))</f>
        <v> </v>
      </c>
      <c r="E105" s="9" t="str">
        <f>IF(ISERROR(VLOOKUP(B105,Регистрация!$E$4:$N$103,10,FALSE))=TRUE," ",VLOOKUP(B105,Регистрация!$E$4:$N$103,10,FALSE))</f>
        <v> </v>
      </c>
      <c r="F105" s="8" t="str">
        <f>IF(ISERROR(VLOOKUP(B105,Регистрация!$E$4:$N$103,7,FALSE))=TRUE," ",VLOOKUP(B105,Регистрация!$E$4:$N$103,7,FALSE))</f>
        <v> </v>
      </c>
      <c r="G105" s="19"/>
      <c r="H105" s="18">
        <v>0</v>
      </c>
      <c r="I105" s="8">
        <v>0</v>
      </c>
      <c r="J105" s="8"/>
      <c r="K105" s="8"/>
      <c r="L105" s="8">
        <v>0</v>
      </c>
      <c r="M105" s="8">
        <v>0</v>
      </c>
      <c r="N105" s="51">
        <v>0</v>
      </c>
      <c r="O105" s="20">
        <f t="shared" si="2"/>
        <v>0</v>
      </c>
      <c r="P105" s="16"/>
      <c r="Q105" t="e">
        <f>SUM(#REF!+#REF!+#REF!+#REF!+#REF!)</f>
        <v>#REF!</v>
      </c>
    </row>
    <row r="106" spans="1:17" ht="15" customHeight="1" hidden="1">
      <c r="A106" s="13">
        <v>96</v>
      </c>
      <c r="B106" s="9" t="str">
        <f>IF(ISERROR(VLOOKUP(A106,Регистрация!$C$4:$N$103,3,FALSE))=TRUE," ",VLOOKUP(A106,Регистрация!$C$4:$N$103,3,FALSE))</f>
        <v> </v>
      </c>
      <c r="C106" s="9" t="str">
        <f>IF(ISERROR(VLOOKUP(B106,Регистрация!$E$4:$N$103,2,FALSE))=TRUE," ",VLOOKUP(B106,Регистрация!$E$4:$N$103,2,FALSE))</f>
        <v> </v>
      </c>
      <c r="D106" s="8" t="str">
        <f>IF(ISERROR(VLOOKUP(B106,Регистрация!$E$4:$N$103,6,FALSE))=TRUE," ",IF(VLOOKUP(B106,Регистрация!$E$4:$N$103,6,FALSE)=0,"б/р",VLOOKUP(B106,Регистрация!$E$4:$N$103,6,FALSE)))</f>
        <v> </v>
      </c>
      <c r="E106" s="9" t="str">
        <f>IF(ISERROR(VLOOKUP(B106,Регистрация!$E$4:$N$103,10,FALSE))=TRUE," ",VLOOKUP(B106,Регистрация!$E$4:$N$103,10,FALSE))</f>
        <v> </v>
      </c>
      <c r="F106" s="8" t="str">
        <f>IF(ISERROR(VLOOKUP(B106,Регистрация!$E$4:$N$103,7,FALSE))=TRUE," ",VLOOKUP(B106,Регистрация!$E$4:$N$103,7,FALSE))</f>
        <v> </v>
      </c>
      <c r="G106" s="19"/>
      <c r="H106" s="18">
        <v>0</v>
      </c>
      <c r="I106" s="8">
        <v>0</v>
      </c>
      <c r="J106" s="8"/>
      <c r="K106" s="8"/>
      <c r="L106" s="8">
        <v>0</v>
      </c>
      <c r="M106" s="8">
        <v>0</v>
      </c>
      <c r="N106" s="51">
        <v>0</v>
      </c>
      <c r="O106" s="20">
        <f t="shared" si="2"/>
        <v>0</v>
      </c>
      <c r="P106" s="16"/>
      <c r="Q106" t="e">
        <f>SUM(#REF!+#REF!+#REF!+#REF!+#REF!)</f>
        <v>#REF!</v>
      </c>
    </row>
    <row r="107" spans="1:17" ht="15" customHeight="1" hidden="1">
      <c r="A107" s="13">
        <v>97</v>
      </c>
      <c r="B107" s="9" t="str">
        <f>IF(ISERROR(VLOOKUP(A107,Регистрация!$C$4:$N$103,3,FALSE))=TRUE," ",VLOOKUP(A107,Регистрация!$C$4:$N$103,3,FALSE))</f>
        <v> </v>
      </c>
      <c r="C107" s="9" t="str">
        <f>IF(ISERROR(VLOOKUP(B107,Регистрация!$E$4:$N$103,2,FALSE))=TRUE," ",VLOOKUP(B107,Регистрация!$E$4:$N$103,2,FALSE))</f>
        <v> </v>
      </c>
      <c r="D107" s="8" t="str">
        <f>IF(ISERROR(VLOOKUP(B107,Регистрация!$E$4:$N$103,6,FALSE))=TRUE," ",IF(VLOOKUP(B107,Регистрация!$E$4:$N$103,6,FALSE)=0,"б/р",VLOOKUP(B107,Регистрация!$E$4:$N$103,6,FALSE)))</f>
        <v> </v>
      </c>
      <c r="E107" s="9" t="str">
        <f>IF(ISERROR(VLOOKUP(B107,Регистрация!$E$4:$N$103,10,FALSE))=TRUE," ",VLOOKUP(B107,Регистрация!$E$4:$N$103,10,FALSE))</f>
        <v> </v>
      </c>
      <c r="F107" s="8" t="str">
        <f>IF(ISERROR(VLOOKUP(B107,Регистрация!$E$4:$N$103,7,FALSE))=TRUE," ",VLOOKUP(B107,Регистрация!$E$4:$N$103,7,FALSE))</f>
        <v> </v>
      </c>
      <c r="G107" s="19"/>
      <c r="H107" s="18">
        <v>0</v>
      </c>
      <c r="I107" s="8">
        <v>0</v>
      </c>
      <c r="J107" s="8"/>
      <c r="K107" s="8"/>
      <c r="L107" s="8">
        <v>0</v>
      </c>
      <c r="M107" s="8">
        <v>0</v>
      </c>
      <c r="N107" s="51">
        <v>0</v>
      </c>
      <c r="O107" s="20">
        <f t="shared" si="2"/>
        <v>0</v>
      </c>
      <c r="P107" s="16"/>
      <c r="Q107" t="e">
        <f>SUM(#REF!+#REF!+#REF!+#REF!+#REF!)</f>
        <v>#REF!</v>
      </c>
    </row>
    <row r="108" spans="1:17" ht="15" customHeight="1" hidden="1">
      <c r="A108" s="13">
        <v>98</v>
      </c>
      <c r="B108" s="9" t="str">
        <f>IF(ISERROR(VLOOKUP(A108,Регистрация!$C$4:$N$103,3,FALSE))=TRUE," ",VLOOKUP(A108,Регистрация!$C$4:$N$103,3,FALSE))</f>
        <v> </v>
      </c>
      <c r="C108" s="9" t="str">
        <f>IF(ISERROR(VLOOKUP(B108,Регистрация!$E$4:$N$103,2,FALSE))=TRUE," ",VLOOKUP(B108,Регистрация!$E$4:$N$103,2,FALSE))</f>
        <v> </v>
      </c>
      <c r="D108" s="8" t="str">
        <f>IF(ISERROR(VLOOKUP(B108,Регистрация!$E$4:$N$103,6,FALSE))=TRUE," ",IF(VLOOKUP(B108,Регистрация!$E$4:$N$103,6,FALSE)=0,"б/р",VLOOKUP(B108,Регистрация!$E$4:$N$103,6,FALSE)))</f>
        <v> </v>
      </c>
      <c r="E108" s="9" t="str">
        <f>IF(ISERROR(VLOOKUP(B108,Регистрация!$E$4:$N$103,10,FALSE))=TRUE," ",VLOOKUP(B108,Регистрация!$E$4:$N$103,10,FALSE))</f>
        <v> </v>
      </c>
      <c r="F108" s="8" t="str">
        <f>IF(ISERROR(VLOOKUP(B108,Регистрация!$E$4:$N$103,7,FALSE))=TRUE," ",VLOOKUP(B108,Регистрация!$E$4:$N$103,7,FALSE))</f>
        <v> </v>
      </c>
      <c r="G108" s="19"/>
      <c r="H108" s="18">
        <v>0</v>
      </c>
      <c r="I108" s="8">
        <v>0</v>
      </c>
      <c r="J108" s="8"/>
      <c r="K108" s="8"/>
      <c r="L108" s="8">
        <v>0</v>
      </c>
      <c r="M108" s="8">
        <v>0</v>
      </c>
      <c r="N108" s="51">
        <v>0</v>
      </c>
      <c r="O108" s="20">
        <f t="shared" si="2"/>
        <v>0</v>
      </c>
      <c r="P108" s="16"/>
      <c r="Q108" t="e">
        <f>SUM(#REF!+#REF!+#REF!+#REF!+#REF!)</f>
        <v>#REF!</v>
      </c>
    </row>
    <row r="109" spans="1:17" ht="15" customHeight="1" hidden="1">
      <c r="A109" s="13">
        <v>99</v>
      </c>
      <c r="B109" s="9" t="str">
        <f>IF(ISERROR(VLOOKUP(A109,Регистрация!$C$4:$N$103,3,FALSE))=TRUE," ",VLOOKUP(A109,Регистрация!$C$4:$N$103,3,FALSE))</f>
        <v> </v>
      </c>
      <c r="C109" s="9" t="str">
        <f>IF(ISERROR(VLOOKUP(B109,Регистрация!$E$4:$N$103,2,FALSE))=TRUE," ",VLOOKUP(B109,Регистрация!$E$4:$N$103,2,FALSE))</f>
        <v> </v>
      </c>
      <c r="D109" s="8" t="str">
        <f>IF(ISERROR(VLOOKUP(B109,Регистрация!$E$4:$N$103,6,FALSE))=TRUE," ",IF(VLOOKUP(B109,Регистрация!$E$4:$N$103,6,FALSE)=0,"б/р",VLOOKUP(B109,Регистрация!$E$4:$N$103,6,FALSE)))</f>
        <v> </v>
      </c>
      <c r="E109" s="9" t="str">
        <f>IF(ISERROR(VLOOKUP(B109,Регистрация!$E$4:$N$103,10,FALSE))=TRUE," ",VLOOKUP(B109,Регистрация!$E$4:$N$103,10,FALSE))</f>
        <v> </v>
      </c>
      <c r="F109" s="8" t="str">
        <f>IF(ISERROR(VLOOKUP(B109,Регистрация!$E$4:$N$103,7,FALSE))=TRUE," ",VLOOKUP(B109,Регистрация!$E$4:$N$103,7,FALSE))</f>
        <v> </v>
      </c>
      <c r="G109" s="19"/>
      <c r="H109" s="18">
        <v>0</v>
      </c>
      <c r="I109" s="8">
        <v>0</v>
      </c>
      <c r="J109" s="8"/>
      <c r="K109" s="8"/>
      <c r="L109" s="8">
        <v>0</v>
      </c>
      <c r="M109" s="8">
        <v>0</v>
      </c>
      <c r="N109" s="51">
        <v>0</v>
      </c>
      <c r="O109" s="20">
        <f t="shared" si="2"/>
        <v>0</v>
      </c>
      <c r="P109" s="16"/>
      <c r="Q109" t="e">
        <f>SUM(#REF!+#REF!+#REF!+#REF!+#REF!)</f>
        <v>#REF!</v>
      </c>
    </row>
    <row r="110" spans="1:17" ht="15" customHeight="1" hidden="1" thickBot="1">
      <c r="A110" s="14">
        <v>100</v>
      </c>
      <c r="B110" s="9" t="str">
        <f>IF(ISERROR(VLOOKUP(A110,Регистрация!$C$4:$N$103,3,FALSE))=TRUE," ",VLOOKUP(A110,Регистрация!$C$4:$N$103,3,FALSE))</f>
        <v> </v>
      </c>
      <c r="C110" s="30" t="str">
        <f>IF(ISERROR(VLOOKUP(B110,Регистрация!$E$4:$N$103,2,FALSE))=TRUE," ",VLOOKUP(B110,Регистрация!$E$4:$N$103,2,FALSE))</f>
        <v> </v>
      </c>
      <c r="D110" s="15" t="str">
        <f>IF(ISERROR(VLOOKUP(B110,Регистрация!$E$4:$N$103,6,FALSE))=TRUE," ",IF(VLOOKUP(B110,Регистрация!$E$4:$N$103,6,FALSE)=0,"б/р",VLOOKUP(B110,Регистрация!$E$4:$N$103,6,FALSE)))</f>
        <v> </v>
      </c>
      <c r="E110" s="30" t="str">
        <f>IF(ISERROR(VLOOKUP(B110,Регистрация!$E$4:$N$103,10,FALSE))=TRUE," ",VLOOKUP(B110,Регистрация!$E$4:$N$103,10,FALSE))</f>
        <v> </v>
      </c>
      <c r="F110" s="15" t="str">
        <f>IF(ISERROR(VLOOKUP(B110,Регистрация!$E$4:$N$103,7,FALSE))=TRUE," ",VLOOKUP(B110,Регистрация!$E$4:$N$103,7,FALSE))</f>
        <v> </v>
      </c>
      <c r="G110" s="31"/>
      <c r="H110" s="14">
        <v>0</v>
      </c>
      <c r="I110" s="15">
        <v>0</v>
      </c>
      <c r="J110" s="15"/>
      <c r="K110" s="15"/>
      <c r="L110" s="15">
        <v>0</v>
      </c>
      <c r="M110" s="15">
        <v>0</v>
      </c>
      <c r="N110" s="50">
        <v>0</v>
      </c>
      <c r="O110" s="17">
        <f t="shared" si="2"/>
        <v>0</v>
      </c>
      <c r="P110" s="17"/>
      <c r="Q110" t="e">
        <f>SUM(#REF!+#REF!+#REF!+#REF!+#REF!)</f>
        <v>#REF!</v>
      </c>
    </row>
    <row r="111" ht="15" customHeight="1"/>
    <row r="112" spans="2:8" ht="15.75">
      <c r="B112" s="29" t="s">
        <v>38</v>
      </c>
      <c r="C112" s="2" t="s">
        <v>156</v>
      </c>
      <c r="D112" s="4"/>
      <c r="F112" s="2" t="s">
        <v>157</v>
      </c>
      <c r="H112" s="4" t="s">
        <v>160</v>
      </c>
    </row>
    <row r="113" spans="2:4" ht="15">
      <c r="B113" s="2" t="s">
        <v>158</v>
      </c>
      <c r="C113" s="2" t="s">
        <v>159</v>
      </c>
      <c r="D113" s="4"/>
    </row>
    <row r="114" ht="15">
      <c r="D114" s="4"/>
    </row>
    <row r="115" ht="15">
      <c r="D115" s="4"/>
    </row>
  </sheetData>
  <sheetProtection/>
  <mergeCells count="11">
    <mergeCell ref="G7:G10"/>
    <mergeCell ref="H7:N7"/>
    <mergeCell ref="O7:O10"/>
    <mergeCell ref="P7:P10"/>
    <mergeCell ref="H8:N9"/>
    <mergeCell ref="A7:A10"/>
    <mergeCell ref="B7:B10"/>
    <mergeCell ref="C7:C10"/>
    <mergeCell ref="D7:D10"/>
    <mergeCell ref="E7:E10"/>
    <mergeCell ref="F7:F10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Zeros="0" zoomScale="110" zoomScaleNormal="110" zoomScalePageLayoutView="0" workbookViewId="0" topLeftCell="A1">
      <selection activeCell="N116" sqref="N116"/>
    </sheetView>
  </sheetViews>
  <sheetFormatPr defaultColWidth="9.140625" defaultRowHeight="15"/>
  <cols>
    <col min="1" max="1" width="4.421875" style="2" customWidth="1"/>
    <col min="2" max="2" width="20.140625" style="2" customWidth="1"/>
    <col min="3" max="3" width="21.421875" style="2" customWidth="1"/>
    <col min="4" max="4" width="5.7109375" style="2" customWidth="1"/>
    <col min="5" max="5" width="20.28125" style="2" customWidth="1"/>
    <col min="6" max="6" width="7.57421875" style="2" customWidth="1"/>
    <col min="7" max="7" width="5.8515625" style="2" customWidth="1"/>
    <col min="8" max="14" width="6.28125" style="2" customWidth="1"/>
    <col min="15" max="15" width="6.8515625" style="2" customWidth="1"/>
    <col min="16" max="16" width="6.7109375" style="2" customWidth="1"/>
    <col min="17" max="18" width="0" style="0" hidden="1" customWidth="1"/>
  </cols>
  <sheetData>
    <row r="1" spans="2:8" ht="18.75">
      <c r="B1" s="26" t="s">
        <v>30</v>
      </c>
      <c r="H1" s="27" t="s">
        <v>33</v>
      </c>
    </row>
    <row r="2" ht="18.75">
      <c r="H2" s="27" t="s">
        <v>69</v>
      </c>
    </row>
    <row r="3" spans="2:8" ht="18.75">
      <c r="B3" s="2" t="s">
        <v>31</v>
      </c>
      <c r="H3" s="27" t="s">
        <v>82</v>
      </c>
    </row>
    <row r="4" spans="2:14" ht="18.75">
      <c r="B4" s="2" t="s">
        <v>155</v>
      </c>
      <c r="N4" s="27"/>
    </row>
    <row r="5" spans="8:10" ht="15.75">
      <c r="H5" s="76" t="s">
        <v>70</v>
      </c>
      <c r="I5" s="77" t="str">
        <f>Регистрация!$D$3</f>
        <v>14-17</v>
      </c>
      <c r="J5" s="78" t="s">
        <v>83</v>
      </c>
    </row>
    <row r="6" spans="2:13" ht="15.75" thickBot="1">
      <c r="B6" s="28">
        <f>Регистрация!$N$1</f>
        <v>43905</v>
      </c>
      <c r="E6" s="69"/>
      <c r="L6" s="69"/>
      <c r="M6" s="4"/>
    </row>
    <row r="7" spans="1:16" ht="15">
      <c r="A7" s="117" t="s">
        <v>14</v>
      </c>
      <c r="B7" s="98" t="s">
        <v>15</v>
      </c>
      <c r="C7" s="98" t="s">
        <v>16</v>
      </c>
      <c r="D7" s="96" t="s">
        <v>10</v>
      </c>
      <c r="E7" s="98" t="s">
        <v>9</v>
      </c>
      <c r="F7" s="96" t="s">
        <v>17</v>
      </c>
      <c r="G7" s="107" t="s">
        <v>18</v>
      </c>
      <c r="H7" s="110" t="s">
        <v>19</v>
      </c>
      <c r="I7" s="104"/>
      <c r="J7" s="104"/>
      <c r="K7" s="104"/>
      <c r="L7" s="104"/>
      <c r="M7" s="104"/>
      <c r="N7" s="104"/>
      <c r="O7" s="94" t="s">
        <v>58</v>
      </c>
      <c r="P7" s="94" t="s">
        <v>27</v>
      </c>
    </row>
    <row r="8" spans="1:16" ht="15">
      <c r="A8" s="118"/>
      <c r="B8" s="120"/>
      <c r="C8" s="120"/>
      <c r="D8" s="121"/>
      <c r="E8" s="120"/>
      <c r="F8" s="121"/>
      <c r="G8" s="108"/>
      <c r="H8" s="111" t="s">
        <v>68</v>
      </c>
      <c r="I8" s="112"/>
      <c r="J8" s="112"/>
      <c r="K8" s="112"/>
      <c r="L8" s="112"/>
      <c r="M8" s="112"/>
      <c r="N8" s="113"/>
      <c r="O8" s="106"/>
      <c r="P8" s="106"/>
    </row>
    <row r="9" spans="1:16" ht="15">
      <c r="A9" s="118"/>
      <c r="B9" s="120"/>
      <c r="C9" s="120"/>
      <c r="D9" s="121"/>
      <c r="E9" s="120"/>
      <c r="F9" s="121"/>
      <c r="G9" s="108"/>
      <c r="H9" s="114"/>
      <c r="I9" s="115"/>
      <c r="J9" s="115"/>
      <c r="K9" s="115"/>
      <c r="L9" s="115"/>
      <c r="M9" s="115"/>
      <c r="N9" s="116"/>
      <c r="O9" s="106"/>
      <c r="P9" s="106"/>
    </row>
    <row r="10" spans="1:16" ht="15.75" thickBot="1">
      <c r="A10" s="119"/>
      <c r="B10" s="99"/>
      <c r="C10" s="99"/>
      <c r="D10" s="97"/>
      <c r="E10" s="99"/>
      <c r="F10" s="97"/>
      <c r="G10" s="109"/>
      <c r="H10" s="14">
        <v>1</v>
      </c>
      <c r="I10" s="15">
        <v>2</v>
      </c>
      <c r="J10" s="15">
        <v>3</v>
      </c>
      <c r="K10" s="15">
        <v>4</v>
      </c>
      <c r="L10" s="15">
        <v>5</v>
      </c>
      <c r="M10" s="15">
        <v>6</v>
      </c>
      <c r="N10" s="50">
        <v>7</v>
      </c>
      <c r="O10" s="95"/>
      <c r="P10" s="95"/>
    </row>
    <row r="11" spans="1:17" ht="15">
      <c r="A11" s="18">
        <v>3</v>
      </c>
      <c r="B11" s="9" t="str">
        <f>IF(ISERROR(VLOOKUP(A11,Регистрация!$D$4:$N$103,2,FALSE))=TRUE," ",VLOOKUP(A11,Регистрация!$D$4:$N$103,2,FALSE))</f>
        <v>Василевич Артём</v>
      </c>
      <c r="C11" s="9" t="str">
        <f>IF(ISERROR(VLOOKUP(B11,Регистрация!$E$4:$N$103,2,FALSE))=TRUE," ",VLOOKUP(B11,Регистрация!$E$4:$N$103,2,FALSE))</f>
        <v>Тверь ГДУ ДО ТОЦЮТ</v>
      </c>
      <c r="D11" s="8" t="str">
        <f>IF(ISERROR(VLOOKUP(B11,Регистрация!$E$4:$N$103,6,FALSE))=TRUE," ",IF(VLOOKUP(B11,Регистрация!$E$4:$N$103,6,FALSE)=0,"б/р",VLOOKUP(B11,Регистрация!$E$4:$N$103,6,FALSE)))</f>
        <v>б/р</v>
      </c>
      <c r="E11" s="9" t="str">
        <f>IF(ISERROR(VLOOKUP(B11,Регистрация!$E$4:$N$103,10,FALSE))=TRUE," ",VLOOKUP(B11,Регистрация!$E$4:$N$103,10,FALSE))</f>
        <v>Чистяков Д.Б.</v>
      </c>
      <c r="F11" s="8">
        <f>IF(ISERROR(VLOOKUP(B11,Регистрация!$E$4:$N$103,7,FALSE))=TRUE," ",VLOOKUP(B11,Регистрация!$E$4:$N$103,7,FALSE))</f>
        <v>0</v>
      </c>
      <c r="G11" s="19">
        <v>45</v>
      </c>
      <c r="H11" s="18">
        <v>31</v>
      </c>
      <c r="I11" s="8">
        <v>31</v>
      </c>
      <c r="J11" s="8">
        <v>31</v>
      </c>
      <c r="K11" s="8">
        <v>29</v>
      </c>
      <c r="L11" s="8">
        <v>13</v>
      </c>
      <c r="M11" s="8">
        <v>31</v>
      </c>
      <c r="N11" s="51">
        <v>31</v>
      </c>
      <c r="O11" s="20">
        <f aca="true" t="shared" si="0" ref="O11:O18">SUM(LARGE(H11:N11,1)+LARGE(H11:N11,2)+LARGE(H11:N11,3)+LARGE(H11:N11,4)+LARGE(H11:N11,5))</f>
        <v>155</v>
      </c>
      <c r="P11" s="20">
        <v>1</v>
      </c>
      <c r="Q11" t="e">
        <f>SUM(#REF!+#REF!+#REF!+#REF!+#REF!)</f>
        <v>#REF!</v>
      </c>
    </row>
    <row r="12" spans="1:18" ht="15">
      <c r="A12" s="13">
        <v>2</v>
      </c>
      <c r="B12" s="9" t="str">
        <f>IF(ISERROR(VLOOKUP(A12,Регистрация!$D$4:$N$103,2,FALSE))=TRUE," ",VLOOKUP(A12,Регистрация!$D$4:$N$103,2,FALSE))</f>
        <v>Клочков Максим</v>
      </c>
      <c r="C12" s="9" t="str">
        <f>IF(ISERROR(VLOOKUP(B12,Регистрация!$E$4:$N$103,2,FALSE))=TRUE," ",VLOOKUP(B12,Регистрация!$E$4:$N$103,2,FALSE))</f>
        <v>Кимры ЦРТДиЮ им .Панкова</v>
      </c>
      <c r="D12" s="8" t="str">
        <f>IF(ISERROR(VLOOKUP(B12,Регистрация!$E$4:$N$103,6,FALSE))=TRUE," ",IF(VLOOKUP(B12,Регистрация!$E$4:$N$103,6,FALSE)=0,"б/р",VLOOKUP(B12,Регистрация!$E$4:$N$103,6,FALSE)))</f>
        <v>б/р</v>
      </c>
      <c r="E12" s="9" t="str">
        <f>IF(ISERROR(VLOOKUP(B12,Регистрация!$E$4:$N$103,10,FALSE))=TRUE," ",VLOOKUP(B12,Регистрация!$E$4:$N$103,10,FALSE))</f>
        <v>Скорлотов Е.Г.</v>
      </c>
      <c r="F12" s="8">
        <f>IF(ISERROR(VLOOKUP(B12,Регистрация!$E$4:$N$103,7,FALSE))=TRUE," ",VLOOKUP(B12,Регистрация!$E$4:$N$103,7,FALSE))</f>
        <v>0</v>
      </c>
      <c r="G12" s="19">
        <v>44</v>
      </c>
      <c r="H12" s="18">
        <v>21</v>
      </c>
      <c r="I12" s="8">
        <v>30</v>
      </c>
      <c r="J12" s="8">
        <v>31</v>
      </c>
      <c r="K12" s="8">
        <v>16</v>
      </c>
      <c r="L12" s="8">
        <v>31</v>
      </c>
      <c r="M12" s="8">
        <v>31</v>
      </c>
      <c r="N12" s="51">
        <v>27</v>
      </c>
      <c r="O12" s="20">
        <f t="shared" si="0"/>
        <v>150</v>
      </c>
      <c r="P12" s="16">
        <v>2</v>
      </c>
      <c r="Q12" t="e">
        <f>SUM(#REF!+#REF!+#REF!+#REF!+#REF!)</f>
        <v>#REF!</v>
      </c>
      <c r="R12">
        <v>2</v>
      </c>
    </row>
    <row r="13" spans="1:18" ht="15">
      <c r="A13" s="18">
        <v>4</v>
      </c>
      <c r="B13" s="9" t="str">
        <f>IF(ISERROR(VLOOKUP(A13,Регистрация!$D$4:$N$103,2,FALSE))=TRUE," ",VLOOKUP(A13,Регистрация!$D$4:$N$103,2,FALSE))</f>
        <v>Егоров Георгий</v>
      </c>
      <c r="C13" s="9" t="str">
        <f>IF(ISERROR(VLOOKUP(B13,Регистрация!$E$4:$N$103,2,FALSE))=TRUE," ",VLOOKUP(B13,Регистрация!$E$4:$N$103,2,FALSE))</f>
        <v>Тверь ГДУ ДО ТОЦЮТ</v>
      </c>
      <c r="D13" s="8" t="str">
        <f>IF(ISERROR(VLOOKUP(B13,Регистрация!$E$4:$N$103,6,FALSE))=TRUE," ",IF(VLOOKUP(B13,Регистрация!$E$4:$N$103,6,FALSE)=0,"б/р",VLOOKUP(B13,Регистрация!$E$4:$N$103,6,FALSE)))</f>
        <v>б/р</v>
      </c>
      <c r="E13" s="9" t="str">
        <f>IF(ISERROR(VLOOKUP(B13,Регистрация!$E$4:$N$103,10,FALSE))=TRUE," ",VLOOKUP(B13,Регистрация!$E$4:$N$103,10,FALSE))</f>
        <v>Чистяков Д.Б.</v>
      </c>
      <c r="F13" s="8">
        <f>IF(ISERROR(VLOOKUP(B13,Регистрация!$E$4:$N$103,7,FALSE))=TRUE," ",VLOOKUP(B13,Регистрация!$E$4:$N$103,7,FALSE))</f>
        <v>0</v>
      </c>
      <c r="G13" s="19">
        <v>46</v>
      </c>
      <c r="H13" s="18">
        <v>29</v>
      </c>
      <c r="I13" s="8">
        <v>22</v>
      </c>
      <c r="J13" s="8">
        <v>31</v>
      </c>
      <c r="K13" s="8">
        <v>28</v>
      </c>
      <c r="L13" s="8">
        <v>16</v>
      </c>
      <c r="M13" s="8">
        <v>13</v>
      </c>
      <c r="N13" s="51">
        <v>31</v>
      </c>
      <c r="O13" s="20">
        <f t="shared" si="0"/>
        <v>141</v>
      </c>
      <c r="P13" s="16">
        <v>3</v>
      </c>
      <c r="Q13" t="e">
        <f>SUM(#REF!+#REF!+#REF!+#REF!+#REF!)</f>
        <v>#REF!</v>
      </c>
      <c r="R13">
        <v>3</v>
      </c>
    </row>
    <row r="14" spans="1:17" ht="15">
      <c r="A14" s="13">
        <v>7</v>
      </c>
      <c r="B14" s="9" t="str">
        <f>IF(ISERROR(VLOOKUP(A14,Регистрация!$D$4:$N$103,2,FALSE))=TRUE," ",VLOOKUP(A14,Регистрация!$D$4:$N$103,2,FALSE))</f>
        <v>Савич Александр</v>
      </c>
      <c r="C14" s="9" t="str">
        <f>IF(ISERROR(VLOOKUP(B14,Регистрация!$E$4:$N$103,2,FALSE))=TRUE," ",VLOOKUP(B14,Регистрация!$E$4:$N$103,2,FALSE))</f>
        <v>Осташков ДДТ</v>
      </c>
      <c r="D14" s="8" t="str">
        <f>IF(ISERROR(VLOOKUP(B14,Регистрация!$E$4:$N$103,6,FALSE))=TRUE," ",IF(VLOOKUP(B14,Регистрация!$E$4:$N$103,6,FALSE)=0,"б/р",VLOOKUP(B14,Регистрация!$E$4:$N$103,6,FALSE)))</f>
        <v>б/р</v>
      </c>
      <c r="E14" s="9" t="str">
        <f>IF(ISERROR(VLOOKUP(B14,Регистрация!$E$4:$N$103,10,FALSE))=TRUE," ",VLOOKUP(B14,Регистрация!$E$4:$N$103,10,FALSE))</f>
        <v>Тернов В.М.</v>
      </c>
      <c r="F14" s="8">
        <f>IF(ISERROR(VLOOKUP(B14,Регистрация!$E$4:$N$103,7,FALSE))=TRUE," ",VLOOKUP(B14,Регистрация!$E$4:$N$103,7,FALSE))</f>
        <v>0</v>
      </c>
      <c r="G14" s="19">
        <v>49</v>
      </c>
      <c r="H14" s="18">
        <v>31</v>
      </c>
      <c r="I14" s="8">
        <v>29</v>
      </c>
      <c r="J14" s="8">
        <v>25</v>
      </c>
      <c r="K14" s="8">
        <v>15</v>
      </c>
      <c r="L14" s="8">
        <v>23</v>
      </c>
      <c r="M14" s="8">
        <v>19</v>
      </c>
      <c r="N14" s="51">
        <v>17</v>
      </c>
      <c r="O14" s="20">
        <f t="shared" si="0"/>
        <v>127</v>
      </c>
      <c r="P14" s="16">
        <v>4</v>
      </c>
      <c r="Q14" t="e">
        <f>SUM(#REF!+#REF!+#REF!+#REF!+#REF!)</f>
        <v>#REF!</v>
      </c>
    </row>
    <row r="15" spans="1:17" ht="15">
      <c r="A15" s="18">
        <v>5</v>
      </c>
      <c r="B15" s="9" t="str">
        <f>IF(ISERROR(VLOOKUP(A15,Регистрация!$D$4:$N$103,2,FALSE))=TRUE," ",VLOOKUP(A15,Регистрация!$D$4:$N$103,2,FALSE))</f>
        <v>Смирнов Александр</v>
      </c>
      <c r="C15" s="9" t="str">
        <f>IF(ISERROR(VLOOKUP(B15,Регистрация!$E$4:$N$103,2,FALSE))=TRUE," ",VLOOKUP(B15,Регистрация!$E$4:$N$103,2,FALSE))</f>
        <v>Тверь ГДУ ДО ТОЦЮТ</v>
      </c>
      <c r="D15" s="8" t="str">
        <f>IF(ISERROR(VLOOKUP(B15,Регистрация!$E$4:$N$103,6,FALSE))=TRUE," ",IF(VLOOKUP(B15,Регистрация!$E$4:$N$103,6,FALSE)=0,"б/р",VLOOKUP(B15,Регистрация!$E$4:$N$103,6,FALSE)))</f>
        <v>б/р</v>
      </c>
      <c r="E15" s="9" t="str">
        <f>IF(ISERROR(VLOOKUP(B15,Регистрация!$E$4:$N$103,10,FALSE))=TRUE," ",VLOOKUP(B15,Регистрация!$E$4:$N$103,10,FALSE))</f>
        <v>Чистяков Д.Б.</v>
      </c>
      <c r="F15" s="8">
        <f>IF(ISERROR(VLOOKUP(B15,Регистрация!$E$4:$N$103,7,FALSE))=TRUE," ",VLOOKUP(B15,Регистрация!$E$4:$N$103,7,FALSE))</f>
        <v>0</v>
      </c>
      <c r="G15" s="19">
        <v>47</v>
      </c>
      <c r="H15" s="18">
        <v>21</v>
      </c>
      <c r="I15" s="8">
        <v>22</v>
      </c>
      <c r="J15" s="8">
        <v>9</v>
      </c>
      <c r="K15" s="8">
        <v>18</v>
      </c>
      <c r="L15" s="8">
        <v>16</v>
      </c>
      <c r="M15" s="8">
        <v>22</v>
      </c>
      <c r="N15" s="51">
        <v>21</v>
      </c>
      <c r="O15" s="20">
        <f t="shared" si="0"/>
        <v>104</v>
      </c>
      <c r="P15" s="16">
        <v>5</v>
      </c>
      <c r="Q15" t="e">
        <f>SUM(#REF!+#REF!+#REF!+#REF!+#REF!)</f>
        <v>#REF!</v>
      </c>
    </row>
    <row r="16" spans="1:17" ht="15">
      <c r="A16" s="13">
        <v>8</v>
      </c>
      <c r="B16" s="9" t="str">
        <f>IF(ISERROR(VLOOKUP(A16,Регистрация!$D$4:$N$103,2,FALSE))=TRUE," ",VLOOKUP(A16,Регистрация!$D$4:$N$103,2,FALSE))</f>
        <v>Бойков Егор</v>
      </c>
      <c r="C16" s="9" t="str">
        <f>IF(ISERROR(VLOOKUP(B16,Регистрация!$E$4:$N$103,2,FALSE))=TRUE," ",VLOOKUP(B16,Регистрация!$E$4:$N$103,2,FALSE))</f>
        <v>Осташков ДДТ</v>
      </c>
      <c r="D16" s="8" t="str">
        <f>IF(ISERROR(VLOOKUP(B16,Регистрация!$E$4:$N$103,6,FALSE))=TRUE," ",IF(VLOOKUP(B16,Регистрация!$E$4:$N$103,6,FALSE)=0,"б/р",VLOOKUP(B16,Регистрация!$E$4:$N$103,6,FALSE)))</f>
        <v>б/р</v>
      </c>
      <c r="E16" s="9" t="str">
        <f>IF(ISERROR(VLOOKUP(B16,Регистрация!$E$4:$N$103,10,FALSE))=TRUE," ",VLOOKUP(B16,Регистрация!$E$4:$N$103,10,FALSE))</f>
        <v>Тернов В.М.</v>
      </c>
      <c r="F16" s="8">
        <f>IF(ISERROR(VLOOKUP(B16,Регистрация!$E$4:$N$103,7,FALSE))=TRUE," ",VLOOKUP(B16,Регистрация!$E$4:$N$103,7,FALSE))</f>
        <v>0</v>
      </c>
      <c r="G16" s="19">
        <v>50</v>
      </c>
      <c r="H16" s="18">
        <v>19</v>
      </c>
      <c r="I16" s="8">
        <v>21</v>
      </c>
      <c r="J16" s="8">
        <v>20</v>
      </c>
      <c r="K16" s="8">
        <v>23</v>
      </c>
      <c r="L16" s="8">
        <v>20</v>
      </c>
      <c r="M16" s="8">
        <v>20</v>
      </c>
      <c r="N16" s="51">
        <v>0</v>
      </c>
      <c r="O16" s="20">
        <f t="shared" si="0"/>
        <v>104</v>
      </c>
      <c r="P16" s="16">
        <v>6</v>
      </c>
      <c r="Q16" t="e">
        <f>SUM(#REF!+#REF!+#REF!+#REF!+#REF!)</f>
        <v>#REF!</v>
      </c>
    </row>
    <row r="17" spans="1:17" ht="15">
      <c r="A17" s="18">
        <v>6</v>
      </c>
      <c r="B17" s="9" t="str">
        <f>IF(ISERROR(VLOOKUP(A17,Регистрация!$D$4:$N$103,2,FALSE))=TRUE," ",VLOOKUP(A17,Регистрация!$D$4:$N$103,2,FALSE))</f>
        <v>Смирнов Никита</v>
      </c>
      <c r="C17" s="9" t="str">
        <f>IF(ISERROR(VLOOKUP(B17,Регистрация!$E$4:$N$103,2,FALSE))=TRUE," ",VLOOKUP(B17,Регистрация!$E$4:$N$103,2,FALSE))</f>
        <v>Тверь ГДУ ДО ТОЦЮТ</v>
      </c>
      <c r="D17" s="8" t="str">
        <f>IF(ISERROR(VLOOKUP(B17,Регистрация!$E$4:$N$103,6,FALSE))=TRUE," ",IF(VLOOKUP(B17,Регистрация!$E$4:$N$103,6,FALSE)=0,"б/р",VLOOKUP(B17,Регистрация!$E$4:$N$103,6,FALSE)))</f>
        <v>б/р</v>
      </c>
      <c r="E17" s="9" t="str">
        <f>IF(ISERROR(VLOOKUP(B17,Регистрация!$E$4:$N$103,10,FALSE))=TRUE," ",VLOOKUP(B17,Регистрация!$E$4:$N$103,10,FALSE))</f>
        <v>Чистяков Д.Б.</v>
      </c>
      <c r="F17" s="8">
        <f>IF(ISERROR(VLOOKUP(B17,Регистрация!$E$4:$N$103,7,FALSE))=TRUE," ",VLOOKUP(B17,Регистрация!$E$4:$N$103,7,FALSE))</f>
        <v>0</v>
      </c>
      <c r="G17" s="19">
        <v>48</v>
      </c>
      <c r="H17" s="18">
        <v>17</v>
      </c>
      <c r="I17" s="8">
        <v>12</v>
      </c>
      <c r="J17" s="8">
        <v>18</v>
      </c>
      <c r="K17" s="8">
        <v>15</v>
      </c>
      <c r="L17" s="8">
        <v>19</v>
      </c>
      <c r="M17" s="8">
        <v>15</v>
      </c>
      <c r="N17" s="51">
        <v>17</v>
      </c>
      <c r="O17" s="20">
        <f t="shared" si="0"/>
        <v>86</v>
      </c>
      <c r="P17" s="16">
        <v>7</v>
      </c>
      <c r="Q17" t="e">
        <f>SUM(#REF!+#REF!+#REF!+#REF!+#REF!)</f>
        <v>#REF!</v>
      </c>
    </row>
    <row r="18" spans="1:18" ht="15">
      <c r="A18" s="13">
        <v>1</v>
      </c>
      <c r="B18" s="9" t="str">
        <f>IF(ISERROR(VLOOKUP(A18,Регистрация!$D$4:$N$103,2,FALSE))=TRUE," ",VLOOKUP(A18,Регистрация!$D$4:$N$103,2,FALSE))</f>
        <v>Евдокимов Владимир</v>
      </c>
      <c r="C18" s="9" t="str">
        <f>IF(ISERROR(VLOOKUP(B18,Регистрация!$E$4:$N$103,2,FALSE))=TRUE," ",VLOOKUP(B18,Регистрация!$E$4:$N$103,2,FALSE))</f>
        <v>Нелидово СТК</v>
      </c>
      <c r="D18" s="8" t="str">
        <f>IF(ISERROR(VLOOKUP(B18,Регистрация!$E$4:$N$103,6,FALSE))=TRUE," ",IF(VLOOKUP(B18,Регистрация!$E$4:$N$103,6,FALSE)=0,"б/р",VLOOKUP(B18,Регистрация!$E$4:$N$103,6,FALSE)))</f>
        <v>б/р</v>
      </c>
      <c r="E18" s="9" t="str">
        <f>IF(ISERROR(VLOOKUP(B18,Регистрация!$E$4:$N$103,10,FALSE))=TRUE," ",VLOOKUP(B18,Регистрация!$E$4:$N$103,10,FALSE))</f>
        <v>Кравченков Н.В.</v>
      </c>
      <c r="F18" s="8">
        <f>IF(ISERROR(VLOOKUP(B18,Регистрация!$E$4:$N$103,7,FALSE))=TRUE," ",VLOOKUP(B18,Регистрация!$E$4:$N$103,7,FALSE))</f>
        <v>0</v>
      </c>
      <c r="G18" s="19">
        <v>43</v>
      </c>
      <c r="H18" s="18">
        <v>15</v>
      </c>
      <c r="I18" s="8">
        <v>16</v>
      </c>
      <c r="J18" s="8">
        <v>17</v>
      </c>
      <c r="K18" s="8">
        <v>15</v>
      </c>
      <c r="L18" s="8">
        <v>13</v>
      </c>
      <c r="M18" s="8">
        <v>20</v>
      </c>
      <c r="N18" s="51">
        <v>11</v>
      </c>
      <c r="O18" s="20">
        <f t="shared" si="0"/>
        <v>83</v>
      </c>
      <c r="P18" s="16">
        <v>8</v>
      </c>
      <c r="Q18" t="e">
        <f>SUM(#REF!+#REF!+#REF!+#REF!+#REF!)</f>
        <v>#REF!</v>
      </c>
      <c r="R18">
        <v>1</v>
      </c>
    </row>
    <row r="19" spans="1:17" ht="15">
      <c r="A19" s="18">
        <v>9</v>
      </c>
      <c r="B19" s="9" t="str">
        <f>IF(ISERROR(VLOOKUP(A19,Регистрация!$D$4:$N$103,2,FALSE))=TRUE," ",VLOOKUP(A19,Регистрация!$D$4:$N$103,2,FALSE))</f>
        <v> </v>
      </c>
      <c r="C19" s="9" t="str">
        <f>IF(ISERROR(VLOOKUP(B19,Регистрация!$E$4:$N$103,2,FALSE))=TRUE," ",VLOOKUP(B19,Регистрация!$E$4:$N$103,2,FALSE))</f>
        <v> </v>
      </c>
      <c r="D19" s="8" t="str">
        <f>IF(ISERROR(VLOOKUP(B19,Регистрация!$E$4:$N$103,6,FALSE))=TRUE," ",IF(VLOOKUP(B19,Регистрация!$E$4:$N$103,6,FALSE)=0,"б/р",VLOOKUP(B19,Регистрация!$E$4:$N$103,6,FALSE)))</f>
        <v> </v>
      </c>
      <c r="E19" s="9" t="str">
        <f>IF(ISERROR(VLOOKUP(B19,Регистрация!$E$4:$N$103,10,FALSE))=TRUE," ",VLOOKUP(B19,Регистрация!$E$4:$N$103,10,FALSE))</f>
        <v> </v>
      </c>
      <c r="F19" s="8" t="str">
        <f>IF(ISERROR(VLOOKUP(B19,Регистрация!$E$4:$N$103,7,FALSE))=TRUE," ",VLOOKUP(B19,Регистрация!$E$4:$N$103,7,FALSE))</f>
        <v> </v>
      </c>
      <c r="G19" s="19"/>
      <c r="H19" s="18">
        <v>0</v>
      </c>
      <c r="I19" s="8">
        <v>0</v>
      </c>
      <c r="J19" s="8"/>
      <c r="K19" s="8"/>
      <c r="L19" s="8">
        <v>0</v>
      </c>
      <c r="M19" s="8">
        <v>0</v>
      </c>
      <c r="N19" s="51">
        <v>0</v>
      </c>
      <c r="O19" s="20">
        <f aca="true" t="shared" si="1" ref="O19:O75">SUM(LARGE(H19:N19,1)+LARGE(H19:N19,2)+LARGE(H19:N19,3)+LARGE(H19:N19,4)+LARGE(H19:N19,5))</f>
        <v>0</v>
      </c>
      <c r="P19" s="16"/>
      <c r="Q19" t="e">
        <f>SUM(#REF!+#REF!+#REF!+#REF!+#REF!)</f>
        <v>#REF!</v>
      </c>
    </row>
    <row r="20" spans="1:17" ht="15">
      <c r="A20" s="13">
        <v>10</v>
      </c>
      <c r="B20" s="9" t="str">
        <f>IF(ISERROR(VLOOKUP(A20,Регистрация!$D$4:$N$103,2,FALSE))=TRUE," ",VLOOKUP(A20,Регистрация!$D$4:$N$103,2,FALSE))</f>
        <v> </v>
      </c>
      <c r="C20" s="9" t="str">
        <f>IF(ISERROR(VLOOKUP(B20,Регистрация!$E$4:$N$103,2,FALSE))=TRUE," ",VLOOKUP(B20,Регистрация!$E$4:$N$103,2,FALSE))</f>
        <v> </v>
      </c>
      <c r="D20" s="8" t="str">
        <f>IF(ISERROR(VLOOKUP(B20,Регистрация!$E$4:$N$103,6,FALSE))=TRUE," ",IF(VLOOKUP(B20,Регистрация!$E$4:$N$103,6,FALSE)=0,"б/р",VLOOKUP(B20,Регистрация!$E$4:$N$103,6,FALSE)))</f>
        <v> </v>
      </c>
      <c r="E20" s="9" t="str">
        <f>IF(ISERROR(VLOOKUP(B20,Регистрация!$E$4:$N$103,10,FALSE))=TRUE," ",VLOOKUP(B20,Регистрация!$E$4:$N$103,10,FALSE))</f>
        <v> </v>
      </c>
      <c r="F20" s="8" t="str">
        <f>IF(ISERROR(VLOOKUP(B20,Регистрация!$E$4:$N$103,7,FALSE))=TRUE," ",VLOOKUP(B20,Регистрация!$E$4:$N$103,7,FALSE))</f>
        <v> </v>
      </c>
      <c r="G20" s="19"/>
      <c r="H20" s="18">
        <v>0</v>
      </c>
      <c r="I20" s="8">
        <v>0</v>
      </c>
      <c r="J20" s="8"/>
      <c r="K20" s="8"/>
      <c r="L20" s="8">
        <v>0</v>
      </c>
      <c r="M20" s="8">
        <v>0</v>
      </c>
      <c r="N20" s="51">
        <v>0</v>
      </c>
      <c r="O20" s="20">
        <f t="shared" si="1"/>
        <v>0</v>
      </c>
      <c r="P20" s="16"/>
      <c r="Q20" t="e">
        <f>SUM(#REF!+#REF!+#REF!+#REF!+#REF!)</f>
        <v>#REF!</v>
      </c>
    </row>
    <row r="21" spans="1:17" ht="15" hidden="1">
      <c r="A21" s="18">
        <v>11</v>
      </c>
      <c r="B21" s="9" t="str">
        <f>IF(ISERROR(VLOOKUP(A21,Регистрация!$D$4:$N$103,2,FALSE))=TRUE," ",VLOOKUP(A21,Регистрация!$D$4:$N$103,2,FALSE))</f>
        <v> </v>
      </c>
      <c r="C21" s="9" t="str">
        <f>IF(ISERROR(VLOOKUP(B21,Регистрация!$E$4:$N$103,2,FALSE))=TRUE," ",VLOOKUP(B21,Регистрация!$E$4:$N$103,2,FALSE))</f>
        <v> </v>
      </c>
      <c r="D21" s="8" t="str">
        <f>IF(ISERROR(VLOOKUP(B21,Регистрация!$E$4:$N$103,6,FALSE))=TRUE," ",IF(VLOOKUP(B21,Регистрация!$E$4:$N$103,6,FALSE)=0,"б/р",VLOOKUP(B21,Регистрация!$E$4:$N$103,6,FALSE)))</f>
        <v> </v>
      </c>
      <c r="E21" s="9" t="str">
        <f>IF(ISERROR(VLOOKUP(B21,Регистрация!$E$4:$N$103,10,FALSE))=TRUE," ",VLOOKUP(B21,Регистрация!$E$4:$N$103,10,FALSE))</f>
        <v> </v>
      </c>
      <c r="F21" s="8" t="str">
        <f>IF(ISERROR(VLOOKUP(B21,Регистрация!$E$4:$N$103,7,FALSE))=TRUE," ",VLOOKUP(B21,Регистрация!$E$4:$N$103,7,FALSE))</f>
        <v> </v>
      </c>
      <c r="G21" s="19"/>
      <c r="H21" s="18">
        <v>0</v>
      </c>
      <c r="I21" s="8">
        <v>0</v>
      </c>
      <c r="J21" s="8"/>
      <c r="K21" s="8"/>
      <c r="L21" s="8">
        <v>0</v>
      </c>
      <c r="M21" s="8">
        <v>0</v>
      </c>
      <c r="N21" s="51">
        <v>0</v>
      </c>
      <c r="O21" s="20">
        <f t="shared" si="1"/>
        <v>0</v>
      </c>
      <c r="P21" s="16"/>
      <c r="Q21" t="e">
        <f>SUM(#REF!+#REF!+#REF!+#REF!+#REF!)</f>
        <v>#REF!</v>
      </c>
    </row>
    <row r="22" spans="1:17" ht="15" hidden="1">
      <c r="A22" s="13">
        <v>12</v>
      </c>
      <c r="B22" s="9" t="str">
        <f>IF(ISERROR(VLOOKUP(A22,Регистрация!$D$4:$N$103,2,FALSE))=TRUE," ",VLOOKUP(A22,Регистрация!$D$4:$N$103,2,FALSE))</f>
        <v> </v>
      </c>
      <c r="C22" s="9" t="str">
        <f>IF(ISERROR(VLOOKUP(B22,Регистрация!$E$4:$N$103,2,FALSE))=TRUE," ",VLOOKUP(B22,Регистрация!$E$4:$N$103,2,FALSE))</f>
        <v> </v>
      </c>
      <c r="D22" s="8" t="str">
        <f>IF(ISERROR(VLOOKUP(B22,Регистрация!$E$4:$N$103,6,FALSE))=TRUE," ",IF(VLOOKUP(B22,Регистрация!$E$4:$N$103,6,FALSE)=0,"б/р",VLOOKUP(B22,Регистрация!$E$4:$N$103,6,FALSE)))</f>
        <v> </v>
      </c>
      <c r="E22" s="9" t="str">
        <f>IF(ISERROR(VLOOKUP(B22,Регистрация!$E$4:$N$103,10,FALSE))=TRUE," ",VLOOKUP(B22,Регистрация!$E$4:$N$103,10,FALSE))</f>
        <v> </v>
      </c>
      <c r="F22" s="8" t="str">
        <f>IF(ISERROR(VLOOKUP(B22,Регистрация!$E$4:$N$103,7,FALSE))=TRUE," ",VLOOKUP(B22,Регистрация!$E$4:$N$103,7,FALSE))</f>
        <v> </v>
      </c>
      <c r="G22" s="19"/>
      <c r="H22" s="18">
        <v>0</v>
      </c>
      <c r="I22" s="8">
        <v>0</v>
      </c>
      <c r="J22" s="8"/>
      <c r="K22" s="8"/>
      <c r="L22" s="8">
        <v>0</v>
      </c>
      <c r="M22" s="8">
        <v>0</v>
      </c>
      <c r="N22" s="51">
        <v>0</v>
      </c>
      <c r="O22" s="20">
        <f t="shared" si="1"/>
        <v>0</v>
      </c>
      <c r="P22" s="16"/>
      <c r="Q22" t="e">
        <f>SUM(#REF!+#REF!+#REF!+#REF!+#REF!)</f>
        <v>#REF!</v>
      </c>
    </row>
    <row r="23" spans="1:17" ht="15" hidden="1">
      <c r="A23" s="18">
        <v>13</v>
      </c>
      <c r="B23" s="9" t="str">
        <f>IF(ISERROR(VLOOKUP(A23,Регистрация!$D$4:$N$103,2,FALSE))=TRUE," ",VLOOKUP(A23,Регистрация!$D$4:$N$103,2,FALSE))</f>
        <v> </v>
      </c>
      <c r="C23" s="9" t="str">
        <f>IF(ISERROR(VLOOKUP(B23,Регистрация!$E$4:$N$103,2,FALSE))=TRUE," ",VLOOKUP(B23,Регистрация!$E$4:$N$103,2,FALSE))</f>
        <v> </v>
      </c>
      <c r="D23" s="8" t="str">
        <f>IF(ISERROR(VLOOKUP(B23,Регистрация!$E$4:$N$103,6,FALSE))=TRUE," ",IF(VLOOKUP(B23,Регистрация!$E$4:$N$103,6,FALSE)=0,"б/р",VLOOKUP(B23,Регистрация!$E$4:$N$103,6,FALSE)))</f>
        <v> </v>
      </c>
      <c r="E23" s="9" t="str">
        <f>IF(ISERROR(VLOOKUP(B23,Регистрация!$E$4:$N$103,10,FALSE))=TRUE," ",VLOOKUP(B23,Регистрация!$E$4:$N$103,10,FALSE))</f>
        <v> </v>
      </c>
      <c r="F23" s="8" t="str">
        <f>IF(ISERROR(VLOOKUP(B23,Регистрация!$E$4:$N$103,7,FALSE))=TRUE," ",VLOOKUP(B23,Регистрация!$E$4:$N$103,7,FALSE))</f>
        <v> </v>
      </c>
      <c r="G23" s="19"/>
      <c r="H23" s="18">
        <v>0</v>
      </c>
      <c r="I23" s="8">
        <v>0</v>
      </c>
      <c r="J23" s="8"/>
      <c r="K23" s="8"/>
      <c r="L23" s="8">
        <v>0</v>
      </c>
      <c r="M23" s="8">
        <v>0</v>
      </c>
      <c r="N23" s="51">
        <v>0</v>
      </c>
      <c r="O23" s="20">
        <f t="shared" si="1"/>
        <v>0</v>
      </c>
      <c r="P23" s="16"/>
      <c r="Q23" t="e">
        <f>SUM(#REF!+#REF!+#REF!+#REF!+#REF!)</f>
        <v>#REF!</v>
      </c>
    </row>
    <row r="24" spans="1:17" ht="15" hidden="1">
      <c r="A24" s="13">
        <v>14</v>
      </c>
      <c r="B24" s="9" t="str">
        <f>IF(ISERROR(VLOOKUP(A24,Регистрация!$D$4:$N$103,2,FALSE))=TRUE," ",VLOOKUP(A24,Регистрация!$D$4:$N$103,2,FALSE))</f>
        <v> </v>
      </c>
      <c r="C24" s="9" t="str">
        <f>IF(ISERROR(VLOOKUP(B24,Регистрация!$E$4:$N$103,2,FALSE))=TRUE," ",VLOOKUP(B24,Регистрация!$E$4:$N$103,2,FALSE))</f>
        <v> </v>
      </c>
      <c r="D24" s="8" t="str">
        <f>IF(ISERROR(VLOOKUP(B24,Регистрация!$E$4:$N$103,6,FALSE))=TRUE," ",IF(VLOOKUP(B24,Регистрация!$E$4:$N$103,6,FALSE)=0,"б/р",VLOOKUP(B24,Регистрация!$E$4:$N$103,6,FALSE)))</f>
        <v> </v>
      </c>
      <c r="E24" s="9" t="str">
        <f>IF(ISERROR(VLOOKUP(B24,Регистрация!$E$4:$N$103,10,FALSE))=TRUE," ",VLOOKUP(B24,Регистрация!$E$4:$N$103,10,FALSE))</f>
        <v> </v>
      </c>
      <c r="F24" s="8" t="str">
        <f>IF(ISERROR(VLOOKUP(B24,Регистрация!$E$4:$N$103,7,FALSE))=TRUE," ",VLOOKUP(B24,Регистрация!$E$4:$N$103,7,FALSE))</f>
        <v> </v>
      </c>
      <c r="G24" s="19"/>
      <c r="H24" s="18">
        <v>0</v>
      </c>
      <c r="I24" s="8">
        <v>0</v>
      </c>
      <c r="J24" s="8"/>
      <c r="K24" s="8"/>
      <c r="L24" s="8">
        <v>0</v>
      </c>
      <c r="M24" s="8">
        <v>0</v>
      </c>
      <c r="N24" s="51">
        <v>0</v>
      </c>
      <c r="O24" s="20">
        <f t="shared" si="1"/>
        <v>0</v>
      </c>
      <c r="P24" s="16"/>
      <c r="Q24" t="e">
        <f>SUM(#REF!+#REF!+#REF!+#REF!+#REF!)</f>
        <v>#REF!</v>
      </c>
    </row>
    <row r="25" spans="1:17" ht="15" hidden="1">
      <c r="A25" s="18">
        <v>15</v>
      </c>
      <c r="B25" s="9" t="str">
        <f>IF(ISERROR(VLOOKUP(A25,Регистрация!$D$4:$N$103,2,FALSE))=TRUE," ",VLOOKUP(A25,Регистрация!$D$4:$N$103,2,FALSE))</f>
        <v> </v>
      </c>
      <c r="C25" s="9" t="str">
        <f>IF(ISERROR(VLOOKUP(B25,Регистрация!$E$4:$N$103,2,FALSE))=TRUE," ",VLOOKUP(B25,Регистрация!$E$4:$N$103,2,FALSE))</f>
        <v> </v>
      </c>
      <c r="D25" s="8" t="str">
        <f>IF(ISERROR(VLOOKUP(B25,Регистрация!$E$4:$N$103,6,FALSE))=TRUE," ",IF(VLOOKUP(B25,Регистрация!$E$4:$N$103,6,FALSE)=0,"б/р",VLOOKUP(B25,Регистрация!$E$4:$N$103,6,FALSE)))</f>
        <v> </v>
      </c>
      <c r="E25" s="9" t="str">
        <f>IF(ISERROR(VLOOKUP(B25,Регистрация!$E$4:$N$103,10,FALSE))=TRUE," ",VLOOKUP(B25,Регистрация!$E$4:$N$103,10,FALSE))</f>
        <v> </v>
      </c>
      <c r="F25" s="8" t="str">
        <f>IF(ISERROR(VLOOKUP(B25,Регистрация!$E$4:$N$103,7,FALSE))=TRUE," ",VLOOKUP(B25,Регистрация!$E$4:$N$103,7,FALSE))</f>
        <v> </v>
      </c>
      <c r="G25" s="19"/>
      <c r="H25" s="18">
        <v>0</v>
      </c>
      <c r="I25" s="8">
        <v>0</v>
      </c>
      <c r="J25" s="8"/>
      <c r="K25" s="8"/>
      <c r="L25" s="8">
        <v>0</v>
      </c>
      <c r="M25" s="8">
        <v>0</v>
      </c>
      <c r="N25" s="51">
        <v>0</v>
      </c>
      <c r="O25" s="20">
        <f t="shared" si="1"/>
        <v>0</v>
      </c>
      <c r="P25" s="16"/>
      <c r="Q25" t="e">
        <f>SUM(#REF!+#REF!+#REF!+#REF!+#REF!)</f>
        <v>#REF!</v>
      </c>
    </row>
    <row r="26" spans="1:17" ht="15" hidden="1">
      <c r="A26" s="13">
        <v>16</v>
      </c>
      <c r="B26" s="9" t="str">
        <f>IF(ISERROR(VLOOKUP(A26,Регистрация!$D$4:$N$103,2,FALSE))=TRUE," ",VLOOKUP(A26,Регистрация!$D$4:$N$103,2,FALSE))</f>
        <v> </v>
      </c>
      <c r="C26" s="9" t="str">
        <f>IF(ISERROR(VLOOKUP(B26,Регистрация!$E$4:$N$103,2,FALSE))=TRUE," ",VLOOKUP(B26,Регистрация!$E$4:$N$103,2,FALSE))</f>
        <v> </v>
      </c>
      <c r="D26" s="8" t="str">
        <f>IF(ISERROR(VLOOKUP(B26,Регистрация!$E$4:$N$103,6,FALSE))=TRUE," ",IF(VLOOKUP(B26,Регистрация!$E$4:$N$103,6,FALSE)=0,"б/р",VLOOKUP(B26,Регистрация!$E$4:$N$103,6,FALSE)))</f>
        <v> </v>
      </c>
      <c r="E26" s="9" t="str">
        <f>IF(ISERROR(VLOOKUP(B26,Регистрация!$E$4:$N$103,10,FALSE))=TRUE," ",VLOOKUP(B26,Регистрация!$E$4:$N$103,10,FALSE))</f>
        <v> </v>
      </c>
      <c r="F26" s="8" t="str">
        <f>IF(ISERROR(VLOOKUP(B26,Регистрация!$E$4:$N$103,7,FALSE))=TRUE," ",VLOOKUP(B26,Регистрация!$E$4:$N$103,7,FALSE))</f>
        <v> </v>
      </c>
      <c r="G26" s="19"/>
      <c r="H26" s="18">
        <v>0</v>
      </c>
      <c r="I26" s="8">
        <v>0</v>
      </c>
      <c r="J26" s="8"/>
      <c r="K26" s="8"/>
      <c r="L26" s="8">
        <v>0</v>
      </c>
      <c r="M26" s="8">
        <v>0</v>
      </c>
      <c r="N26" s="51">
        <v>0</v>
      </c>
      <c r="O26" s="20">
        <f t="shared" si="1"/>
        <v>0</v>
      </c>
      <c r="P26" s="16"/>
      <c r="Q26" t="e">
        <f>SUM(#REF!+#REF!+#REF!+#REF!+#REF!)</f>
        <v>#REF!</v>
      </c>
    </row>
    <row r="27" spans="1:17" ht="15" hidden="1">
      <c r="A27" s="18">
        <v>17</v>
      </c>
      <c r="B27" s="9" t="str">
        <f>IF(ISERROR(VLOOKUP(A27,Регистрация!$D$4:$N$103,2,FALSE))=TRUE," ",VLOOKUP(A27,Регистрация!$D$4:$N$103,2,FALSE))</f>
        <v> </v>
      </c>
      <c r="C27" s="9" t="str">
        <f>IF(ISERROR(VLOOKUP(B27,Регистрация!$E$4:$N$103,2,FALSE))=TRUE," ",VLOOKUP(B27,Регистрация!$E$4:$N$103,2,FALSE))</f>
        <v> </v>
      </c>
      <c r="D27" s="8" t="str">
        <f>IF(ISERROR(VLOOKUP(B27,Регистрация!$E$4:$N$103,6,FALSE))=TRUE," ",IF(VLOOKUP(B27,Регистрация!$E$4:$N$103,6,FALSE)=0,"б/р",VLOOKUP(B27,Регистрация!$E$4:$N$103,6,FALSE)))</f>
        <v> </v>
      </c>
      <c r="E27" s="9" t="str">
        <f>IF(ISERROR(VLOOKUP(B27,Регистрация!$E$4:$N$103,10,FALSE))=TRUE," ",VLOOKUP(B27,Регистрация!$E$4:$N$103,10,FALSE))</f>
        <v> </v>
      </c>
      <c r="F27" s="8" t="str">
        <f>IF(ISERROR(VLOOKUP(B27,Регистрация!$E$4:$N$103,7,FALSE))=TRUE," ",VLOOKUP(B27,Регистрация!$E$4:$N$103,7,FALSE))</f>
        <v> </v>
      </c>
      <c r="G27" s="19"/>
      <c r="H27" s="18">
        <v>0</v>
      </c>
      <c r="I27" s="8">
        <v>0</v>
      </c>
      <c r="J27" s="8"/>
      <c r="K27" s="8"/>
      <c r="L27" s="8">
        <v>0</v>
      </c>
      <c r="M27" s="8">
        <v>0</v>
      </c>
      <c r="N27" s="51">
        <v>0</v>
      </c>
      <c r="O27" s="20">
        <f t="shared" si="1"/>
        <v>0</v>
      </c>
      <c r="P27" s="16"/>
      <c r="Q27" t="e">
        <f>SUM(#REF!+#REF!+#REF!+#REF!+#REF!)</f>
        <v>#REF!</v>
      </c>
    </row>
    <row r="28" spans="1:17" ht="15" hidden="1">
      <c r="A28" s="13">
        <v>18</v>
      </c>
      <c r="B28" s="9" t="str">
        <f>IF(ISERROR(VLOOKUP(A28,Регистрация!$D$4:$N$103,2,FALSE))=TRUE," ",VLOOKUP(A28,Регистрация!$D$4:$N$103,2,FALSE))</f>
        <v> </v>
      </c>
      <c r="C28" s="9" t="str">
        <f>IF(ISERROR(VLOOKUP(B28,Регистрация!$E$4:$N$103,2,FALSE))=TRUE," ",VLOOKUP(B28,Регистрация!$E$4:$N$103,2,FALSE))</f>
        <v> </v>
      </c>
      <c r="D28" s="8" t="str">
        <f>IF(ISERROR(VLOOKUP(B28,Регистрация!$E$4:$N$103,6,FALSE))=TRUE," ",IF(VLOOKUP(B28,Регистрация!$E$4:$N$103,6,FALSE)=0,"б/р",VLOOKUP(B28,Регистрация!$E$4:$N$103,6,FALSE)))</f>
        <v> </v>
      </c>
      <c r="E28" s="9" t="str">
        <f>IF(ISERROR(VLOOKUP(B28,Регистрация!$E$4:$N$103,10,FALSE))=TRUE," ",VLOOKUP(B28,Регистрация!$E$4:$N$103,10,FALSE))</f>
        <v> </v>
      </c>
      <c r="F28" s="8" t="str">
        <f>IF(ISERROR(VLOOKUP(B28,Регистрация!$E$4:$N$103,7,FALSE))=TRUE," ",VLOOKUP(B28,Регистрация!$E$4:$N$103,7,FALSE))</f>
        <v> </v>
      </c>
      <c r="G28" s="19"/>
      <c r="H28" s="18">
        <v>0</v>
      </c>
      <c r="I28" s="8">
        <v>0</v>
      </c>
      <c r="J28" s="8"/>
      <c r="K28" s="8"/>
      <c r="L28" s="8">
        <v>0</v>
      </c>
      <c r="M28" s="8">
        <v>0</v>
      </c>
      <c r="N28" s="51">
        <v>0</v>
      </c>
      <c r="O28" s="20">
        <f t="shared" si="1"/>
        <v>0</v>
      </c>
      <c r="P28" s="16"/>
      <c r="Q28" t="e">
        <f>SUM(#REF!+#REF!+#REF!+#REF!+#REF!)</f>
        <v>#REF!</v>
      </c>
    </row>
    <row r="29" spans="1:17" ht="15" hidden="1">
      <c r="A29" s="18">
        <v>19</v>
      </c>
      <c r="B29" s="9" t="str">
        <f>IF(ISERROR(VLOOKUP(A29,Регистрация!$D$4:$N$103,2,FALSE))=TRUE," ",VLOOKUP(A29,Регистрация!$D$4:$N$103,2,FALSE))</f>
        <v> </v>
      </c>
      <c r="C29" s="9" t="str">
        <f>IF(ISERROR(VLOOKUP(B29,Регистрация!$E$4:$N$103,2,FALSE))=TRUE," ",VLOOKUP(B29,Регистрация!$E$4:$N$103,2,FALSE))</f>
        <v> </v>
      </c>
      <c r="D29" s="8" t="str">
        <f>IF(ISERROR(VLOOKUP(B29,Регистрация!$E$4:$N$103,6,FALSE))=TRUE," ",IF(VLOOKUP(B29,Регистрация!$E$4:$N$103,6,FALSE)=0,"б/р",VLOOKUP(B29,Регистрация!$E$4:$N$103,6,FALSE)))</f>
        <v> </v>
      </c>
      <c r="E29" s="9" t="str">
        <f>IF(ISERROR(VLOOKUP(B29,Регистрация!$E$4:$N$103,10,FALSE))=TRUE," ",VLOOKUP(B29,Регистрация!$E$4:$N$103,10,FALSE))</f>
        <v> </v>
      </c>
      <c r="F29" s="8" t="str">
        <f>IF(ISERROR(VLOOKUP(B29,Регистрация!$E$4:$N$103,7,FALSE))=TRUE," ",VLOOKUP(B29,Регистрация!$E$4:$N$103,7,FALSE))</f>
        <v> </v>
      </c>
      <c r="G29" s="19"/>
      <c r="H29" s="18">
        <v>0</v>
      </c>
      <c r="I29" s="8">
        <v>0</v>
      </c>
      <c r="J29" s="8"/>
      <c r="K29" s="8"/>
      <c r="L29" s="8">
        <v>0</v>
      </c>
      <c r="M29" s="8">
        <v>0</v>
      </c>
      <c r="N29" s="51">
        <v>0</v>
      </c>
      <c r="O29" s="20">
        <f t="shared" si="1"/>
        <v>0</v>
      </c>
      <c r="P29" s="16"/>
      <c r="Q29" t="e">
        <f>SUM(#REF!+#REF!+#REF!+#REF!+#REF!)</f>
        <v>#REF!</v>
      </c>
    </row>
    <row r="30" spans="1:17" ht="15" hidden="1">
      <c r="A30" s="13">
        <v>20</v>
      </c>
      <c r="B30" s="9" t="str">
        <f>IF(ISERROR(VLOOKUP(A30,Регистрация!$D$4:$N$103,2,FALSE))=TRUE," ",VLOOKUP(A30,Регистрация!$D$4:$N$103,2,FALSE))</f>
        <v> </v>
      </c>
      <c r="C30" s="9" t="str">
        <f>IF(ISERROR(VLOOKUP(B30,Регистрация!$E$4:$N$103,2,FALSE))=TRUE," ",VLOOKUP(B30,Регистрация!$E$4:$N$103,2,FALSE))</f>
        <v> </v>
      </c>
      <c r="D30" s="8" t="str">
        <f>IF(ISERROR(VLOOKUP(B30,Регистрация!$E$4:$N$103,6,FALSE))=TRUE," ",IF(VLOOKUP(B30,Регистрация!$E$4:$N$103,6,FALSE)=0,"б/р",VLOOKUP(B30,Регистрация!$E$4:$N$103,6,FALSE)))</f>
        <v> </v>
      </c>
      <c r="E30" s="9" t="str">
        <f>IF(ISERROR(VLOOKUP(B30,Регистрация!$E$4:$N$103,10,FALSE))=TRUE," ",VLOOKUP(B30,Регистрация!$E$4:$N$103,10,FALSE))</f>
        <v> </v>
      </c>
      <c r="F30" s="8" t="str">
        <f>IF(ISERROR(VLOOKUP(B30,Регистрация!$E$4:$N$103,7,FALSE))=TRUE," ",VLOOKUP(B30,Регистрация!$E$4:$N$103,7,FALSE))</f>
        <v> </v>
      </c>
      <c r="G30" s="19"/>
      <c r="H30" s="18">
        <v>0</v>
      </c>
      <c r="I30" s="8">
        <v>0</v>
      </c>
      <c r="J30" s="8"/>
      <c r="K30" s="8"/>
      <c r="L30" s="8">
        <v>0</v>
      </c>
      <c r="M30" s="8">
        <v>0</v>
      </c>
      <c r="N30" s="51">
        <v>0</v>
      </c>
      <c r="O30" s="20">
        <f t="shared" si="1"/>
        <v>0</v>
      </c>
      <c r="P30" s="16"/>
      <c r="Q30" t="e">
        <f>SUM(#REF!+#REF!+#REF!+#REF!+#REF!)</f>
        <v>#REF!</v>
      </c>
    </row>
    <row r="31" spans="1:17" ht="15" hidden="1">
      <c r="A31" s="18">
        <v>21</v>
      </c>
      <c r="B31" s="9" t="str">
        <f>IF(ISERROR(VLOOKUP(A31,Регистрация!$D$4:$N$103,2,FALSE))=TRUE," ",VLOOKUP(A31,Регистрация!$D$4:$N$103,2,FALSE))</f>
        <v> </v>
      </c>
      <c r="C31" s="9" t="str">
        <f>IF(ISERROR(VLOOKUP(B31,Регистрация!$E$4:$N$103,2,FALSE))=TRUE," ",VLOOKUP(B31,Регистрация!$E$4:$N$103,2,FALSE))</f>
        <v> </v>
      </c>
      <c r="D31" s="8" t="str">
        <f>IF(ISERROR(VLOOKUP(B31,Регистрация!$E$4:$N$103,6,FALSE))=TRUE," ",IF(VLOOKUP(B31,Регистрация!$E$4:$N$103,6,FALSE)=0,"б/р",VLOOKUP(B31,Регистрация!$E$4:$N$103,6,FALSE)))</f>
        <v> </v>
      </c>
      <c r="E31" s="9" t="str">
        <f>IF(ISERROR(VLOOKUP(B31,Регистрация!$E$4:$N$103,10,FALSE))=TRUE," ",VLOOKUP(B31,Регистрация!$E$4:$N$103,10,FALSE))</f>
        <v> </v>
      </c>
      <c r="F31" s="8" t="str">
        <f>IF(ISERROR(VLOOKUP(B31,Регистрация!$E$4:$N$103,7,FALSE))=TRUE," ",VLOOKUP(B31,Регистрация!$E$4:$N$103,7,FALSE))</f>
        <v> </v>
      </c>
      <c r="G31" s="19"/>
      <c r="H31" s="18">
        <v>0</v>
      </c>
      <c r="I31" s="8">
        <v>0</v>
      </c>
      <c r="J31" s="8"/>
      <c r="K31" s="8"/>
      <c r="L31" s="8">
        <v>0</v>
      </c>
      <c r="M31" s="8">
        <v>0</v>
      </c>
      <c r="N31" s="51">
        <v>0</v>
      </c>
      <c r="O31" s="20">
        <f t="shared" si="1"/>
        <v>0</v>
      </c>
      <c r="P31" s="16"/>
      <c r="Q31" t="e">
        <f>SUM(#REF!+#REF!+#REF!+#REF!+#REF!)</f>
        <v>#REF!</v>
      </c>
    </row>
    <row r="32" spans="1:17" ht="15" hidden="1">
      <c r="A32" s="13">
        <v>22</v>
      </c>
      <c r="B32" s="9" t="str">
        <f>IF(ISERROR(VLOOKUP(A32,Регистрация!$D$4:$N$103,2,FALSE))=TRUE," ",VLOOKUP(A32,Регистрация!$D$4:$N$103,2,FALSE))</f>
        <v> </v>
      </c>
      <c r="C32" s="9" t="str">
        <f>IF(ISERROR(VLOOKUP(B32,Регистрация!$E$4:$N$103,2,FALSE))=TRUE," ",VLOOKUP(B32,Регистрация!$E$4:$N$103,2,FALSE))</f>
        <v> </v>
      </c>
      <c r="D32" s="8" t="str">
        <f>IF(ISERROR(VLOOKUP(B32,Регистрация!$E$4:$N$103,6,FALSE))=TRUE," ",IF(VLOOKUP(B32,Регистрация!$E$4:$N$103,6,FALSE)=0,"б/р",VLOOKUP(B32,Регистрация!$E$4:$N$103,6,FALSE)))</f>
        <v> </v>
      </c>
      <c r="E32" s="9" t="str">
        <f>IF(ISERROR(VLOOKUP(B32,Регистрация!$E$4:$N$103,10,FALSE))=TRUE," ",VLOOKUP(B32,Регистрация!$E$4:$N$103,10,FALSE))</f>
        <v> </v>
      </c>
      <c r="F32" s="8" t="str">
        <f>IF(ISERROR(VLOOKUP(B32,Регистрация!$E$4:$N$103,7,FALSE))=TRUE," ",VLOOKUP(B32,Регистрация!$E$4:$N$103,7,FALSE))</f>
        <v> </v>
      </c>
      <c r="G32" s="19"/>
      <c r="H32" s="18">
        <v>0</v>
      </c>
      <c r="I32" s="8">
        <v>0</v>
      </c>
      <c r="J32" s="8"/>
      <c r="K32" s="8"/>
      <c r="L32" s="8">
        <v>0</v>
      </c>
      <c r="M32" s="8">
        <v>0</v>
      </c>
      <c r="N32" s="51">
        <v>0</v>
      </c>
      <c r="O32" s="20">
        <f t="shared" si="1"/>
        <v>0</v>
      </c>
      <c r="P32" s="16"/>
      <c r="Q32" t="e">
        <f>SUM(#REF!+#REF!+#REF!+#REF!+#REF!)</f>
        <v>#REF!</v>
      </c>
    </row>
    <row r="33" spans="1:17" ht="15" customHeight="1" hidden="1">
      <c r="A33" s="18">
        <v>23</v>
      </c>
      <c r="B33" s="9" t="str">
        <f>IF(ISERROR(VLOOKUP(A33,Регистрация!$D$4:$N$103,2,FALSE))=TRUE," ",VLOOKUP(A33,Регистрация!$D$4:$N$103,2,FALSE))</f>
        <v> </v>
      </c>
      <c r="C33" s="9" t="str">
        <f>IF(ISERROR(VLOOKUP(B33,Регистрация!$E$4:$N$103,2,FALSE))=TRUE," ",VLOOKUP(B33,Регистрация!$E$4:$N$103,2,FALSE))</f>
        <v> </v>
      </c>
      <c r="D33" s="8" t="str">
        <f>IF(ISERROR(VLOOKUP(B33,Регистрация!$E$4:$N$103,6,FALSE))=TRUE," ",IF(VLOOKUP(B33,Регистрация!$E$4:$N$103,6,FALSE)=0,"б/р",VLOOKUP(B33,Регистрация!$E$4:$N$103,6,FALSE)))</f>
        <v> </v>
      </c>
      <c r="E33" s="9" t="str">
        <f>IF(ISERROR(VLOOKUP(B33,Регистрация!$E$4:$N$103,10,FALSE))=TRUE," ",VLOOKUP(B33,Регистрация!$E$4:$N$103,10,FALSE))</f>
        <v> </v>
      </c>
      <c r="F33" s="8" t="str">
        <f>IF(ISERROR(VLOOKUP(B33,Регистрация!$E$4:$N$103,7,FALSE))=TRUE," ",VLOOKUP(B33,Регистрация!$E$4:$N$103,7,FALSE))</f>
        <v> </v>
      </c>
      <c r="G33" s="19"/>
      <c r="H33" s="18">
        <v>0</v>
      </c>
      <c r="I33" s="8">
        <v>0</v>
      </c>
      <c r="J33" s="8"/>
      <c r="K33" s="8"/>
      <c r="L33" s="8">
        <v>0</v>
      </c>
      <c r="M33" s="8">
        <v>0</v>
      </c>
      <c r="N33" s="51">
        <v>0</v>
      </c>
      <c r="O33" s="20">
        <f t="shared" si="1"/>
        <v>0</v>
      </c>
      <c r="P33" s="16"/>
      <c r="Q33" t="e">
        <f>SUM(#REF!+#REF!+#REF!+#REF!+#REF!)</f>
        <v>#REF!</v>
      </c>
    </row>
    <row r="34" spans="1:17" ht="15" customHeight="1" hidden="1">
      <c r="A34" s="13">
        <v>24</v>
      </c>
      <c r="B34" s="9" t="str">
        <f>IF(ISERROR(VLOOKUP(A34,Регистрация!$D$4:$N$103,2,FALSE))=TRUE," ",VLOOKUP(A34,Регистрация!$D$4:$N$103,2,FALSE))</f>
        <v> </v>
      </c>
      <c r="C34" s="9" t="str">
        <f>IF(ISERROR(VLOOKUP(B34,Регистрация!$E$4:$N$103,2,FALSE))=TRUE," ",VLOOKUP(B34,Регистрация!$E$4:$N$103,2,FALSE))</f>
        <v> </v>
      </c>
      <c r="D34" s="8" t="str">
        <f>IF(ISERROR(VLOOKUP(B34,Регистрация!$E$4:$N$103,6,FALSE))=TRUE," ",IF(VLOOKUP(B34,Регистрация!$E$4:$N$103,6,FALSE)=0,"б/р",VLOOKUP(B34,Регистрация!$E$4:$N$103,6,FALSE)))</f>
        <v> </v>
      </c>
      <c r="E34" s="9" t="str">
        <f>IF(ISERROR(VLOOKUP(B34,Регистрация!$E$4:$N$103,10,FALSE))=TRUE," ",VLOOKUP(B34,Регистрация!$E$4:$N$103,10,FALSE))</f>
        <v> </v>
      </c>
      <c r="F34" s="8" t="str">
        <f>IF(ISERROR(VLOOKUP(B34,Регистрация!$E$4:$N$103,7,FALSE))=TRUE," ",VLOOKUP(B34,Регистрация!$E$4:$N$103,7,FALSE))</f>
        <v> </v>
      </c>
      <c r="G34" s="19"/>
      <c r="H34" s="18">
        <v>0</v>
      </c>
      <c r="I34" s="8">
        <v>0</v>
      </c>
      <c r="J34" s="8"/>
      <c r="K34" s="8"/>
      <c r="L34" s="8">
        <v>0</v>
      </c>
      <c r="M34" s="8">
        <v>0</v>
      </c>
      <c r="N34" s="51">
        <v>0</v>
      </c>
      <c r="O34" s="20">
        <f t="shared" si="1"/>
        <v>0</v>
      </c>
      <c r="P34" s="16"/>
      <c r="Q34" t="e">
        <f>SUM(#REF!+#REF!+#REF!+#REF!+#REF!)</f>
        <v>#REF!</v>
      </c>
    </row>
    <row r="35" spans="1:17" ht="15" customHeight="1" hidden="1">
      <c r="A35" s="18">
        <v>25</v>
      </c>
      <c r="B35" s="9" t="str">
        <f>IF(ISERROR(VLOOKUP(A35,Регистрация!$D$4:$N$103,2,FALSE))=TRUE," ",VLOOKUP(A35,Регистрация!$D$4:$N$103,2,FALSE))</f>
        <v> </v>
      </c>
      <c r="C35" s="9" t="str">
        <f>IF(ISERROR(VLOOKUP(B35,Регистрация!$E$4:$N$103,2,FALSE))=TRUE," ",VLOOKUP(B35,Регистрация!$E$4:$N$103,2,FALSE))</f>
        <v> </v>
      </c>
      <c r="D35" s="8" t="str">
        <f>IF(ISERROR(VLOOKUP(B35,Регистрация!$E$4:$N$103,6,FALSE))=TRUE," ",IF(VLOOKUP(B35,Регистрация!$E$4:$N$103,6,FALSE)=0,"б/р",VLOOKUP(B35,Регистрация!$E$4:$N$103,6,FALSE)))</f>
        <v> </v>
      </c>
      <c r="E35" s="9" t="str">
        <f>IF(ISERROR(VLOOKUP(B35,Регистрация!$E$4:$N$103,10,FALSE))=TRUE," ",VLOOKUP(B35,Регистрация!$E$4:$N$103,10,FALSE))</f>
        <v> </v>
      </c>
      <c r="F35" s="8" t="str">
        <f>IF(ISERROR(VLOOKUP(B35,Регистрация!$E$4:$N$103,7,FALSE))=TRUE," ",VLOOKUP(B35,Регистрация!$E$4:$N$103,7,FALSE))</f>
        <v> </v>
      </c>
      <c r="G35" s="19"/>
      <c r="H35" s="18">
        <v>0</v>
      </c>
      <c r="I35" s="8">
        <v>0</v>
      </c>
      <c r="J35" s="8"/>
      <c r="K35" s="8"/>
      <c r="L35" s="8">
        <v>0</v>
      </c>
      <c r="M35" s="8">
        <v>0</v>
      </c>
      <c r="N35" s="51">
        <v>0</v>
      </c>
      <c r="O35" s="20">
        <f t="shared" si="1"/>
        <v>0</v>
      </c>
      <c r="P35" s="16"/>
      <c r="Q35" t="e">
        <f>SUM(#REF!+#REF!+#REF!+#REF!+#REF!)</f>
        <v>#REF!</v>
      </c>
    </row>
    <row r="36" spans="1:17" ht="15" customHeight="1" hidden="1">
      <c r="A36" s="13">
        <v>26</v>
      </c>
      <c r="B36" s="9" t="str">
        <f>IF(ISERROR(VLOOKUP(A36,Регистрация!$D$4:$N$103,2,FALSE))=TRUE," ",VLOOKUP(A36,Регистрация!$D$4:$N$103,2,FALSE))</f>
        <v> </v>
      </c>
      <c r="C36" s="9" t="str">
        <f>IF(ISERROR(VLOOKUP(B36,Регистрация!$E$4:$N$103,2,FALSE))=TRUE," ",VLOOKUP(B36,Регистрация!$E$4:$N$103,2,FALSE))</f>
        <v> </v>
      </c>
      <c r="D36" s="8" t="str">
        <f>IF(ISERROR(VLOOKUP(B36,Регистрация!$E$4:$N$103,6,FALSE))=TRUE," ",IF(VLOOKUP(B36,Регистрация!$E$4:$N$103,6,FALSE)=0,"б/р",VLOOKUP(B36,Регистрация!$E$4:$N$103,6,FALSE)))</f>
        <v> </v>
      </c>
      <c r="E36" s="9" t="str">
        <f>IF(ISERROR(VLOOKUP(B36,Регистрация!$E$4:$N$103,10,FALSE))=TRUE," ",VLOOKUP(B36,Регистрация!$E$4:$N$103,10,FALSE))</f>
        <v> </v>
      </c>
      <c r="F36" s="8" t="str">
        <f>IF(ISERROR(VLOOKUP(B36,Регистрация!$E$4:$N$103,7,FALSE))=TRUE," ",VLOOKUP(B36,Регистрация!$E$4:$N$103,7,FALSE))</f>
        <v> </v>
      </c>
      <c r="G36" s="19"/>
      <c r="H36" s="18">
        <v>0</v>
      </c>
      <c r="I36" s="8">
        <v>0</v>
      </c>
      <c r="J36" s="8"/>
      <c r="K36" s="8"/>
      <c r="L36" s="8">
        <v>0</v>
      </c>
      <c r="M36" s="8">
        <v>0</v>
      </c>
      <c r="N36" s="51">
        <v>0</v>
      </c>
      <c r="O36" s="20">
        <f t="shared" si="1"/>
        <v>0</v>
      </c>
      <c r="P36" s="16"/>
      <c r="Q36" t="e">
        <f>SUM(#REF!+#REF!+#REF!+#REF!+#REF!)</f>
        <v>#REF!</v>
      </c>
    </row>
    <row r="37" spans="1:17" ht="15" customHeight="1" hidden="1">
      <c r="A37" s="18">
        <v>27</v>
      </c>
      <c r="B37" s="9" t="str">
        <f>IF(ISERROR(VLOOKUP(A37,Регистрация!$D$4:$N$103,2,FALSE))=TRUE," ",VLOOKUP(A37,Регистрация!$D$4:$N$103,2,FALSE))</f>
        <v> </v>
      </c>
      <c r="C37" s="9" t="str">
        <f>IF(ISERROR(VLOOKUP(B37,Регистрация!$E$4:$N$103,2,FALSE))=TRUE," ",VLOOKUP(B37,Регистрация!$E$4:$N$103,2,FALSE))</f>
        <v> </v>
      </c>
      <c r="D37" s="8" t="str">
        <f>IF(ISERROR(VLOOKUP(B37,Регистрация!$E$4:$N$103,6,FALSE))=TRUE," ",IF(VLOOKUP(B37,Регистрация!$E$4:$N$103,6,FALSE)=0,"б/р",VLOOKUP(B37,Регистрация!$E$4:$N$103,6,FALSE)))</f>
        <v> </v>
      </c>
      <c r="E37" s="9" t="str">
        <f>IF(ISERROR(VLOOKUP(B37,Регистрация!$E$4:$N$103,10,FALSE))=TRUE," ",VLOOKUP(B37,Регистрация!$E$4:$N$103,10,FALSE))</f>
        <v> </v>
      </c>
      <c r="F37" s="8" t="str">
        <f>IF(ISERROR(VLOOKUP(B37,Регистрация!$E$4:$N$103,7,FALSE))=TRUE," ",VLOOKUP(B37,Регистрация!$E$4:$N$103,7,FALSE))</f>
        <v> </v>
      </c>
      <c r="G37" s="19"/>
      <c r="H37" s="18">
        <v>0</v>
      </c>
      <c r="I37" s="8">
        <v>0</v>
      </c>
      <c r="J37" s="8"/>
      <c r="K37" s="8"/>
      <c r="L37" s="8">
        <v>0</v>
      </c>
      <c r="M37" s="8">
        <v>0</v>
      </c>
      <c r="N37" s="51">
        <v>0</v>
      </c>
      <c r="O37" s="20">
        <f t="shared" si="1"/>
        <v>0</v>
      </c>
      <c r="P37" s="16"/>
      <c r="Q37" t="e">
        <f>SUM(#REF!+#REF!+#REF!+#REF!+#REF!)</f>
        <v>#REF!</v>
      </c>
    </row>
    <row r="38" spans="1:17" ht="15" customHeight="1" hidden="1">
      <c r="A38" s="13">
        <v>28</v>
      </c>
      <c r="B38" s="9" t="str">
        <f>IF(ISERROR(VLOOKUP(A38,Регистрация!$D$4:$N$103,2,FALSE))=TRUE," ",VLOOKUP(A38,Регистрация!$D$4:$N$103,2,FALSE))</f>
        <v> </v>
      </c>
      <c r="C38" s="9" t="str">
        <f>IF(ISERROR(VLOOKUP(B38,Регистрация!$E$4:$N$103,2,FALSE))=TRUE," ",VLOOKUP(B38,Регистрация!$E$4:$N$103,2,FALSE))</f>
        <v> </v>
      </c>
      <c r="D38" s="8" t="str">
        <f>IF(ISERROR(VLOOKUP(B38,Регистрация!$E$4:$N$103,6,FALSE))=TRUE," ",IF(VLOOKUP(B38,Регистрация!$E$4:$N$103,6,FALSE)=0,"б/р",VLOOKUP(B38,Регистрация!$E$4:$N$103,6,FALSE)))</f>
        <v> </v>
      </c>
      <c r="E38" s="9" t="str">
        <f>IF(ISERROR(VLOOKUP(B38,Регистрация!$E$4:$N$103,10,FALSE))=TRUE," ",VLOOKUP(B38,Регистрация!$E$4:$N$103,10,FALSE))</f>
        <v> </v>
      </c>
      <c r="F38" s="8" t="str">
        <f>IF(ISERROR(VLOOKUP(B38,Регистрация!$E$4:$N$103,7,FALSE))=TRUE," ",VLOOKUP(B38,Регистрация!$E$4:$N$103,7,FALSE))</f>
        <v> </v>
      </c>
      <c r="G38" s="19"/>
      <c r="H38" s="18">
        <v>0</v>
      </c>
      <c r="I38" s="8">
        <v>0</v>
      </c>
      <c r="J38" s="8"/>
      <c r="K38" s="8"/>
      <c r="L38" s="8">
        <v>0</v>
      </c>
      <c r="M38" s="8">
        <v>0</v>
      </c>
      <c r="N38" s="51">
        <v>0</v>
      </c>
      <c r="O38" s="20">
        <f t="shared" si="1"/>
        <v>0</v>
      </c>
      <c r="P38" s="16"/>
      <c r="Q38" t="e">
        <f>SUM(#REF!+#REF!+#REF!+#REF!+#REF!)</f>
        <v>#REF!</v>
      </c>
    </row>
    <row r="39" spans="1:17" ht="15" customHeight="1" hidden="1">
      <c r="A39" s="18">
        <v>29</v>
      </c>
      <c r="B39" s="9" t="str">
        <f>IF(ISERROR(VLOOKUP(A39,Регистрация!$D$4:$N$103,2,FALSE))=TRUE," ",VLOOKUP(A39,Регистрация!$D$4:$N$103,2,FALSE))</f>
        <v> </v>
      </c>
      <c r="C39" s="9" t="str">
        <f>IF(ISERROR(VLOOKUP(B39,Регистрация!$E$4:$N$103,2,FALSE))=TRUE," ",VLOOKUP(B39,Регистрация!$E$4:$N$103,2,FALSE))</f>
        <v> </v>
      </c>
      <c r="D39" s="8" t="str">
        <f>IF(ISERROR(VLOOKUP(B39,Регистрация!$E$4:$N$103,6,FALSE))=TRUE," ",IF(VLOOKUP(B39,Регистрация!$E$4:$N$103,6,FALSE)=0,"б/р",VLOOKUP(B39,Регистрация!$E$4:$N$103,6,FALSE)))</f>
        <v> </v>
      </c>
      <c r="E39" s="9" t="str">
        <f>IF(ISERROR(VLOOKUP(B39,Регистрация!$E$4:$N$103,10,FALSE))=TRUE," ",VLOOKUP(B39,Регистрация!$E$4:$N$103,10,FALSE))</f>
        <v> </v>
      </c>
      <c r="F39" s="8" t="str">
        <f>IF(ISERROR(VLOOKUP(B39,Регистрация!$E$4:$N$103,7,FALSE))=TRUE," ",VLOOKUP(B39,Регистрация!$E$4:$N$103,7,FALSE))</f>
        <v> </v>
      </c>
      <c r="G39" s="19"/>
      <c r="H39" s="18">
        <v>0</v>
      </c>
      <c r="I39" s="8">
        <v>0</v>
      </c>
      <c r="J39" s="8"/>
      <c r="K39" s="8"/>
      <c r="L39" s="8">
        <v>0</v>
      </c>
      <c r="M39" s="8">
        <v>0</v>
      </c>
      <c r="N39" s="51">
        <v>0</v>
      </c>
      <c r="O39" s="20">
        <f t="shared" si="1"/>
        <v>0</v>
      </c>
      <c r="P39" s="16"/>
      <c r="Q39" t="e">
        <f>SUM(#REF!+#REF!+#REF!+#REF!+#REF!)</f>
        <v>#REF!</v>
      </c>
    </row>
    <row r="40" spans="1:17" ht="15" customHeight="1" hidden="1">
      <c r="A40" s="13">
        <v>30</v>
      </c>
      <c r="B40" s="9" t="str">
        <f>IF(ISERROR(VLOOKUP(A40,Регистрация!$D$4:$N$103,2,FALSE))=TRUE," ",VLOOKUP(A40,Регистрация!$D$4:$N$103,2,FALSE))</f>
        <v> </v>
      </c>
      <c r="C40" s="9" t="str">
        <f>IF(ISERROR(VLOOKUP(B40,Регистрация!$E$4:$N$103,2,FALSE))=TRUE," ",VLOOKUP(B40,Регистрация!$E$4:$N$103,2,FALSE))</f>
        <v> </v>
      </c>
      <c r="D40" s="8" t="str">
        <f>IF(ISERROR(VLOOKUP(B40,Регистрация!$E$4:$N$103,6,FALSE))=TRUE," ",IF(VLOOKUP(B40,Регистрация!$E$4:$N$103,6,FALSE)=0,"б/р",VLOOKUP(B40,Регистрация!$E$4:$N$103,6,FALSE)))</f>
        <v> </v>
      </c>
      <c r="E40" s="9" t="str">
        <f>IF(ISERROR(VLOOKUP(B40,Регистрация!$E$4:$N$103,10,FALSE))=TRUE," ",VLOOKUP(B40,Регистрация!$E$4:$N$103,10,FALSE))</f>
        <v> </v>
      </c>
      <c r="F40" s="8" t="str">
        <f>IF(ISERROR(VLOOKUP(B40,Регистрация!$E$4:$N$103,7,FALSE))=TRUE," ",VLOOKUP(B40,Регистрация!$E$4:$N$103,7,FALSE))</f>
        <v> </v>
      </c>
      <c r="G40" s="19"/>
      <c r="H40" s="18">
        <v>0</v>
      </c>
      <c r="I40" s="8">
        <v>0</v>
      </c>
      <c r="J40" s="8"/>
      <c r="K40" s="8"/>
      <c r="L40" s="8">
        <v>0</v>
      </c>
      <c r="M40" s="8">
        <v>0</v>
      </c>
      <c r="N40" s="51">
        <v>0</v>
      </c>
      <c r="O40" s="20">
        <f t="shared" si="1"/>
        <v>0</v>
      </c>
      <c r="P40" s="16"/>
      <c r="Q40" t="e">
        <f>SUM(#REF!+#REF!+#REF!+#REF!+#REF!)</f>
        <v>#REF!</v>
      </c>
    </row>
    <row r="41" spans="1:17" ht="15" customHeight="1" hidden="1">
      <c r="A41" s="18">
        <v>31</v>
      </c>
      <c r="B41" s="9" t="str">
        <f>IF(ISERROR(VLOOKUP(A41,Регистрация!$D$4:$N$103,2,FALSE))=TRUE," ",VLOOKUP(A41,Регистрация!$D$4:$N$103,2,FALSE))</f>
        <v> </v>
      </c>
      <c r="C41" s="9" t="str">
        <f>IF(ISERROR(VLOOKUP(B41,Регистрация!$E$4:$N$103,2,FALSE))=TRUE," ",VLOOKUP(B41,Регистрация!$E$4:$N$103,2,FALSE))</f>
        <v> </v>
      </c>
      <c r="D41" s="8" t="str">
        <f>IF(ISERROR(VLOOKUP(B41,Регистрация!$E$4:$N$103,6,FALSE))=TRUE," ",IF(VLOOKUP(B41,Регистрация!$E$4:$N$103,6,FALSE)=0,"б/р",VLOOKUP(B41,Регистрация!$E$4:$N$103,6,FALSE)))</f>
        <v> </v>
      </c>
      <c r="E41" s="9" t="str">
        <f>IF(ISERROR(VLOOKUP(B41,Регистрация!$E$4:$N$103,10,FALSE))=TRUE," ",VLOOKUP(B41,Регистрация!$E$4:$N$103,10,FALSE))</f>
        <v> </v>
      </c>
      <c r="F41" s="8" t="str">
        <f>IF(ISERROR(VLOOKUP(B41,Регистрация!$E$4:$N$103,7,FALSE))=TRUE," ",VLOOKUP(B41,Регистрация!$E$4:$N$103,7,FALSE))</f>
        <v> </v>
      </c>
      <c r="G41" s="19"/>
      <c r="H41" s="18">
        <v>0</v>
      </c>
      <c r="I41" s="8">
        <v>0</v>
      </c>
      <c r="J41" s="8"/>
      <c r="K41" s="8"/>
      <c r="L41" s="8">
        <v>0</v>
      </c>
      <c r="M41" s="8">
        <v>0</v>
      </c>
      <c r="N41" s="51">
        <v>0</v>
      </c>
      <c r="O41" s="20">
        <f t="shared" si="1"/>
        <v>0</v>
      </c>
      <c r="P41" s="16"/>
      <c r="Q41" t="e">
        <f>SUM(#REF!+#REF!+#REF!+#REF!+#REF!)</f>
        <v>#REF!</v>
      </c>
    </row>
    <row r="42" spans="1:17" ht="15" customHeight="1" hidden="1">
      <c r="A42" s="13">
        <v>32</v>
      </c>
      <c r="B42" s="9" t="str">
        <f>IF(ISERROR(VLOOKUP(A42,Регистрация!$D$4:$N$103,2,FALSE))=TRUE," ",VLOOKUP(A42,Регистрация!$D$4:$N$103,2,FALSE))</f>
        <v> </v>
      </c>
      <c r="C42" s="9" t="str">
        <f>IF(ISERROR(VLOOKUP(B42,Регистрация!$E$4:$N$103,2,FALSE))=TRUE," ",VLOOKUP(B42,Регистрация!$E$4:$N$103,2,FALSE))</f>
        <v> </v>
      </c>
      <c r="D42" s="8" t="str">
        <f>IF(ISERROR(VLOOKUP(B42,Регистрация!$E$4:$N$103,6,FALSE))=TRUE," ",IF(VLOOKUP(B42,Регистрация!$E$4:$N$103,6,FALSE)=0,"б/р",VLOOKUP(B42,Регистрация!$E$4:$N$103,6,FALSE)))</f>
        <v> </v>
      </c>
      <c r="E42" s="9" t="str">
        <f>IF(ISERROR(VLOOKUP(B42,Регистрация!$E$4:$N$103,10,FALSE))=TRUE," ",VLOOKUP(B42,Регистрация!$E$4:$N$103,10,FALSE))</f>
        <v> </v>
      </c>
      <c r="F42" s="8" t="str">
        <f>IF(ISERROR(VLOOKUP(B42,Регистрация!$E$4:$N$103,7,FALSE))=TRUE," ",VLOOKUP(B42,Регистрация!$E$4:$N$103,7,FALSE))</f>
        <v> </v>
      </c>
      <c r="G42" s="19"/>
      <c r="H42" s="18">
        <v>0</v>
      </c>
      <c r="I42" s="8">
        <v>0</v>
      </c>
      <c r="J42" s="8"/>
      <c r="K42" s="8"/>
      <c r="L42" s="8">
        <v>0</v>
      </c>
      <c r="M42" s="8">
        <v>0</v>
      </c>
      <c r="N42" s="51">
        <v>0</v>
      </c>
      <c r="O42" s="20">
        <f t="shared" si="1"/>
        <v>0</v>
      </c>
      <c r="P42" s="16"/>
      <c r="Q42" t="e">
        <f>SUM(#REF!+#REF!+#REF!+#REF!+#REF!)</f>
        <v>#REF!</v>
      </c>
    </row>
    <row r="43" spans="1:17" ht="15" customHeight="1" hidden="1">
      <c r="A43" s="18">
        <v>33</v>
      </c>
      <c r="B43" s="9" t="str">
        <f>IF(ISERROR(VLOOKUP(A43,Регистрация!$D$4:$N$103,2,FALSE))=TRUE," ",VLOOKUP(A43,Регистрация!$D$4:$N$103,2,FALSE))</f>
        <v> </v>
      </c>
      <c r="C43" s="9" t="str">
        <f>IF(ISERROR(VLOOKUP(B43,Регистрация!$E$4:$N$103,2,FALSE))=TRUE," ",VLOOKUP(B43,Регистрация!$E$4:$N$103,2,FALSE))</f>
        <v> </v>
      </c>
      <c r="D43" s="8" t="str">
        <f>IF(ISERROR(VLOOKUP(B43,Регистрация!$E$4:$N$103,6,FALSE))=TRUE," ",IF(VLOOKUP(B43,Регистрация!$E$4:$N$103,6,FALSE)=0,"б/р",VLOOKUP(B43,Регистрация!$E$4:$N$103,6,FALSE)))</f>
        <v> </v>
      </c>
      <c r="E43" s="9" t="str">
        <f>IF(ISERROR(VLOOKUP(B43,Регистрация!$E$4:$N$103,10,FALSE))=TRUE," ",VLOOKUP(B43,Регистрация!$E$4:$N$103,10,FALSE))</f>
        <v> </v>
      </c>
      <c r="F43" s="8" t="str">
        <f>IF(ISERROR(VLOOKUP(B43,Регистрация!$E$4:$N$103,7,FALSE))=TRUE," ",VLOOKUP(B43,Регистрация!$E$4:$N$103,7,FALSE))</f>
        <v> </v>
      </c>
      <c r="G43" s="19"/>
      <c r="H43" s="18">
        <v>0</v>
      </c>
      <c r="I43" s="8">
        <v>0</v>
      </c>
      <c r="J43" s="8"/>
      <c r="K43" s="8"/>
      <c r="L43" s="8">
        <v>0</v>
      </c>
      <c r="M43" s="8">
        <v>0</v>
      </c>
      <c r="N43" s="51">
        <v>0</v>
      </c>
      <c r="O43" s="20">
        <f t="shared" si="1"/>
        <v>0</v>
      </c>
      <c r="P43" s="16"/>
      <c r="Q43" t="e">
        <f>SUM(#REF!+#REF!+#REF!+#REF!+#REF!)</f>
        <v>#REF!</v>
      </c>
    </row>
    <row r="44" spans="1:17" ht="15" customHeight="1" hidden="1">
      <c r="A44" s="13">
        <v>34</v>
      </c>
      <c r="B44" s="9" t="str">
        <f>IF(ISERROR(VLOOKUP(A44,Регистрация!$D$4:$N$103,2,FALSE))=TRUE," ",VLOOKUP(A44,Регистрация!$D$4:$N$103,2,FALSE))</f>
        <v> </v>
      </c>
      <c r="C44" s="9" t="str">
        <f>IF(ISERROR(VLOOKUP(B44,Регистрация!$E$4:$N$103,2,FALSE))=TRUE," ",VLOOKUP(B44,Регистрация!$E$4:$N$103,2,FALSE))</f>
        <v> </v>
      </c>
      <c r="D44" s="8" t="str">
        <f>IF(ISERROR(VLOOKUP(B44,Регистрация!$E$4:$N$103,6,FALSE))=TRUE," ",IF(VLOOKUP(B44,Регистрация!$E$4:$N$103,6,FALSE)=0,"б/р",VLOOKUP(B44,Регистрация!$E$4:$N$103,6,FALSE)))</f>
        <v> </v>
      </c>
      <c r="E44" s="9" t="str">
        <f>IF(ISERROR(VLOOKUP(B44,Регистрация!$E$4:$N$103,10,FALSE))=TRUE," ",VLOOKUP(B44,Регистрация!$E$4:$N$103,10,FALSE))</f>
        <v> </v>
      </c>
      <c r="F44" s="8" t="str">
        <f>IF(ISERROR(VLOOKUP(B44,Регистрация!$E$4:$N$103,7,FALSE))=TRUE," ",VLOOKUP(B44,Регистрация!$E$4:$N$103,7,FALSE))</f>
        <v> </v>
      </c>
      <c r="G44" s="19"/>
      <c r="H44" s="18">
        <v>0</v>
      </c>
      <c r="I44" s="8">
        <v>0</v>
      </c>
      <c r="J44" s="8"/>
      <c r="K44" s="8"/>
      <c r="L44" s="8">
        <v>0</v>
      </c>
      <c r="M44" s="8">
        <v>0</v>
      </c>
      <c r="N44" s="51">
        <v>0</v>
      </c>
      <c r="O44" s="20">
        <f t="shared" si="1"/>
        <v>0</v>
      </c>
      <c r="P44" s="16"/>
      <c r="Q44" t="e">
        <f>SUM(#REF!+#REF!+#REF!+#REF!+#REF!)</f>
        <v>#REF!</v>
      </c>
    </row>
    <row r="45" spans="1:17" ht="15" customHeight="1" hidden="1">
      <c r="A45" s="13">
        <v>35</v>
      </c>
      <c r="B45" s="9" t="str">
        <f>IF(ISERROR(VLOOKUP(A45,Регистрация!$D$4:$N$103,2,FALSE))=TRUE," ",VLOOKUP(A45,Регистрация!$D$4:$N$103,2,FALSE))</f>
        <v> </v>
      </c>
      <c r="C45" s="9" t="str">
        <f>IF(ISERROR(VLOOKUP(B45,Регистрация!$E$4:$N$103,2,FALSE))=TRUE," ",VLOOKUP(B45,Регистрация!$E$4:$N$103,2,FALSE))</f>
        <v> </v>
      </c>
      <c r="D45" s="8" t="str">
        <f>IF(ISERROR(VLOOKUP(B45,Регистрация!$E$4:$N$103,6,FALSE))=TRUE," ",IF(VLOOKUP(B45,Регистрация!$E$4:$N$103,6,FALSE)=0,"б/р",VLOOKUP(B45,Регистрация!$E$4:$N$103,6,FALSE)))</f>
        <v> </v>
      </c>
      <c r="E45" s="9" t="str">
        <f>IF(ISERROR(VLOOKUP(B45,Регистрация!$E$4:$N$103,10,FALSE))=TRUE," ",VLOOKUP(B45,Регистрация!$E$4:$N$103,10,FALSE))</f>
        <v> </v>
      </c>
      <c r="F45" s="8" t="str">
        <f>IF(ISERROR(VLOOKUP(B45,Регистрация!$E$4:$N$103,7,FALSE))=TRUE," ",VLOOKUP(B45,Регистрация!$E$4:$N$103,7,FALSE))</f>
        <v> </v>
      </c>
      <c r="G45" s="19"/>
      <c r="H45" s="18">
        <v>0</v>
      </c>
      <c r="I45" s="8">
        <v>0</v>
      </c>
      <c r="J45" s="8"/>
      <c r="K45" s="8"/>
      <c r="L45" s="8">
        <v>0</v>
      </c>
      <c r="M45" s="8">
        <v>0</v>
      </c>
      <c r="N45" s="51">
        <v>0</v>
      </c>
      <c r="O45" s="20">
        <f t="shared" si="1"/>
        <v>0</v>
      </c>
      <c r="P45" s="16"/>
      <c r="Q45" t="e">
        <f>SUM(#REF!+#REF!+#REF!+#REF!+#REF!)</f>
        <v>#REF!</v>
      </c>
    </row>
    <row r="46" spans="1:17" ht="15" customHeight="1" hidden="1">
      <c r="A46" s="13">
        <v>36</v>
      </c>
      <c r="B46" s="9" t="str">
        <f>IF(ISERROR(VLOOKUP(A46,Регистрация!$D$4:$N$103,2,FALSE))=TRUE," ",VLOOKUP(A46,Регистрация!$D$4:$N$103,2,FALSE))</f>
        <v> </v>
      </c>
      <c r="C46" s="9" t="str">
        <f>IF(ISERROR(VLOOKUP(B46,Регистрация!$E$4:$N$103,2,FALSE))=TRUE," ",VLOOKUP(B46,Регистрация!$E$4:$N$103,2,FALSE))</f>
        <v> </v>
      </c>
      <c r="D46" s="8" t="str">
        <f>IF(ISERROR(VLOOKUP(B46,Регистрация!$E$4:$N$103,6,FALSE))=TRUE," ",IF(VLOOKUP(B46,Регистрация!$E$4:$N$103,6,FALSE)=0,"б/р",VLOOKUP(B46,Регистрация!$E$4:$N$103,6,FALSE)))</f>
        <v> </v>
      </c>
      <c r="E46" s="9" t="str">
        <f>IF(ISERROR(VLOOKUP(B46,Регистрация!$E$4:$N$103,10,FALSE))=TRUE," ",VLOOKUP(B46,Регистрация!$E$4:$N$103,10,FALSE))</f>
        <v> </v>
      </c>
      <c r="F46" s="8" t="str">
        <f>IF(ISERROR(VLOOKUP(B46,Регистрация!$E$4:$N$103,7,FALSE))=TRUE," ",VLOOKUP(B46,Регистрация!$E$4:$N$103,7,FALSE))</f>
        <v> </v>
      </c>
      <c r="G46" s="19"/>
      <c r="H46" s="18">
        <v>0</v>
      </c>
      <c r="I46" s="8">
        <v>0</v>
      </c>
      <c r="J46" s="8"/>
      <c r="K46" s="8"/>
      <c r="L46" s="8">
        <v>0</v>
      </c>
      <c r="M46" s="8">
        <v>0</v>
      </c>
      <c r="N46" s="51">
        <v>0</v>
      </c>
      <c r="O46" s="20">
        <f t="shared" si="1"/>
        <v>0</v>
      </c>
      <c r="P46" s="16"/>
      <c r="Q46" t="e">
        <f>SUM(#REF!+#REF!+#REF!+#REF!+#REF!)</f>
        <v>#REF!</v>
      </c>
    </row>
    <row r="47" spans="1:17" ht="15" customHeight="1" hidden="1">
      <c r="A47" s="13">
        <v>37</v>
      </c>
      <c r="B47" s="9" t="str">
        <f>IF(ISERROR(VLOOKUP(A47,Регистрация!$D$4:$N$103,2,FALSE))=TRUE," ",VLOOKUP(A47,Регистрация!$D$4:$N$103,2,FALSE))</f>
        <v> </v>
      </c>
      <c r="C47" s="9" t="str">
        <f>IF(ISERROR(VLOOKUP(B47,Регистрация!$E$4:$N$103,2,FALSE))=TRUE," ",VLOOKUP(B47,Регистрация!$E$4:$N$103,2,FALSE))</f>
        <v> </v>
      </c>
      <c r="D47" s="8" t="str">
        <f>IF(ISERROR(VLOOKUP(B47,Регистрация!$E$4:$N$103,6,FALSE))=TRUE," ",IF(VLOOKUP(B47,Регистрация!$E$4:$N$103,6,FALSE)=0,"б/р",VLOOKUP(B47,Регистрация!$E$4:$N$103,6,FALSE)))</f>
        <v> </v>
      </c>
      <c r="E47" s="9" t="str">
        <f>IF(ISERROR(VLOOKUP(B47,Регистрация!$E$4:$N$103,10,FALSE))=TRUE," ",VLOOKUP(B47,Регистрация!$E$4:$N$103,10,FALSE))</f>
        <v> </v>
      </c>
      <c r="F47" s="8" t="str">
        <f>IF(ISERROR(VLOOKUP(B47,Регистрация!$E$4:$N$103,7,FALSE))=TRUE," ",VLOOKUP(B47,Регистрация!$E$4:$N$103,7,FALSE))</f>
        <v> </v>
      </c>
      <c r="G47" s="19"/>
      <c r="H47" s="18">
        <v>0</v>
      </c>
      <c r="I47" s="8">
        <v>0</v>
      </c>
      <c r="J47" s="8"/>
      <c r="K47" s="8"/>
      <c r="L47" s="8">
        <v>0</v>
      </c>
      <c r="M47" s="8">
        <v>0</v>
      </c>
      <c r="N47" s="51">
        <v>0</v>
      </c>
      <c r="O47" s="20">
        <f t="shared" si="1"/>
        <v>0</v>
      </c>
      <c r="P47" s="16"/>
      <c r="Q47" t="e">
        <f>SUM(#REF!+#REF!+#REF!+#REF!+#REF!)</f>
        <v>#REF!</v>
      </c>
    </row>
    <row r="48" spans="1:17" ht="15" customHeight="1" hidden="1">
      <c r="A48" s="13">
        <v>38</v>
      </c>
      <c r="B48" s="9" t="str">
        <f>IF(ISERROR(VLOOKUP(A48,Регистрация!$D$4:$N$103,2,FALSE))=TRUE," ",VLOOKUP(A48,Регистрация!$D$4:$N$103,2,FALSE))</f>
        <v> </v>
      </c>
      <c r="C48" s="9" t="str">
        <f>IF(ISERROR(VLOOKUP(B48,Регистрация!$E$4:$N$103,2,FALSE))=TRUE," ",VLOOKUP(B48,Регистрация!$E$4:$N$103,2,FALSE))</f>
        <v> </v>
      </c>
      <c r="D48" s="8" t="str">
        <f>IF(ISERROR(VLOOKUP(B48,Регистрация!$E$4:$N$103,6,FALSE))=TRUE," ",IF(VLOOKUP(B48,Регистрация!$E$4:$N$103,6,FALSE)=0,"б/р",VLOOKUP(B48,Регистрация!$E$4:$N$103,6,FALSE)))</f>
        <v> </v>
      </c>
      <c r="E48" s="9" t="str">
        <f>IF(ISERROR(VLOOKUP(B48,Регистрация!$E$4:$N$103,10,FALSE))=TRUE," ",VLOOKUP(B48,Регистрация!$E$4:$N$103,10,FALSE))</f>
        <v> </v>
      </c>
      <c r="F48" s="8" t="str">
        <f>IF(ISERROR(VLOOKUP(B48,Регистрация!$E$4:$N$103,7,FALSE))=TRUE," ",VLOOKUP(B48,Регистрация!$E$4:$N$103,7,FALSE))</f>
        <v> </v>
      </c>
      <c r="G48" s="19"/>
      <c r="H48" s="18">
        <v>0</v>
      </c>
      <c r="I48" s="8">
        <v>0</v>
      </c>
      <c r="J48" s="8"/>
      <c r="K48" s="8"/>
      <c r="L48" s="8">
        <v>0</v>
      </c>
      <c r="M48" s="8">
        <v>0</v>
      </c>
      <c r="N48" s="51">
        <v>0</v>
      </c>
      <c r="O48" s="20">
        <f t="shared" si="1"/>
        <v>0</v>
      </c>
      <c r="P48" s="16"/>
      <c r="Q48" t="e">
        <f>SUM(#REF!+#REF!+#REF!+#REF!+#REF!)</f>
        <v>#REF!</v>
      </c>
    </row>
    <row r="49" spans="1:17" ht="15" customHeight="1" hidden="1">
      <c r="A49" s="13">
        <v>39</v>
      </c>
      <c r="B49" s="9" t="str">
        <f>IF(ISERROR(VLOOKUP(A49,Регистрация!$D$4:$N$103,2,FALSE))=TRUE," ",VLOOKUP(A49,Регистрация!$D$4:$N$103,2,FALSE))</f>
        <v> </v>
      </c>
      <c r="C49" s="9" t="str">
        <f>IF(ISERROR(VLOOKUP(B49,Регистрация!$E$4:$N$103,2,FALSE))=TRUE," ",VLOOKUP(B49,Регистрация!$E$4:$N$103,2,FALSE))</f>
        <v> </v>
      </c>
      <c r="D49" s="8" t="str">
        <f>IF(ISERROR(VLOOKUP(B49,Регистрация!$E$4:$N$103,6,FALSE))=TRUE," ",IF(VLOOKUP(B49,Регистрация!$E$4:$N$103,6,FALSE)=0,"б/р",VLOOKUP(B49,Регистрация!$E$4:$N$103,6,FALSE)))</f>
        <v> </v>
      </c>
      <c r="E49" s="9" t="str">
        <f>IF(ISERROR(VLOOKUP(B49,Регистрация!$E$4:$N$103,10,FALSE))=TRUE," ",VLOOKUP(B49,Регистрация!$E$4:$N$103,10,FALSE))</f>
        <v> </v>
      </c>
      <c r="F49" s="8" t="str">
        <f>IF(ISERROR(VLOOKUP(B49,Регистрация!$E$4:$N$103,7,FALSE))=TRUE," ",VLOOKUP(B49,Регистрация!$E$4:$N$103,7,FALSE))</f>
        <v> </v>
      </c>
      <c r="G49" s="19"/>
      <c r="H49" s="18">
        <v>0</v>
      </c>
      <c r="I49" s="8">
        <v>0</v>
      </c>
      <c r="J49" s="8"/>
      <c r="K49" s="8"/>
      <c r="L49" s="8">
        <v>0</v>
      </c>
      <c r="M49" s="8">
        <v>0</v>
      </c>
      <c r="N49" s="51">
        <v>0</v>
      </c>
      <c r="O49" s="20">
        <f t="shared" si="1"/>
        <v>0</v>
      </c>
      <c r="P49" s="16"/>
      <c r="Q49" t="e">
        <f>SUM(#REF!+#REF!+#REF!+#REF!+#REF!)</f>
        <v>#REF!</v>
      </c>
    </row>
    <row r="50" spans="1:17" ht="15" customHeight="1" hidden="1">
      <c r="A50" s="13">
        <v>40</v>
      </c>
      <c r="B50" s="9" t="str">
        <f>IF(ISERROR(VLOOKUP(A50,Регистрация!$D$4:$N$103,2,FALSE))=TRUE," ",VLOOKUP(A50,Регистрация!$D$4:$N$103,2,FALSE))</f>
        <v> </v>
      </c>
      <c r="C50" s="9" t="str">
        <f>IF(ISERROR(VLOOKUP(B50,Регистрация!$E$4:$N$103,2,FALSE))=TRUE," ",VLOOKUP(B50,Регистрация!$E$4:$N$103,2,FALSE))</f>
        <v> </v>
      </c>
      <c r="D50" s="8" t="str">
        <f>IF(ISERROR(VLOOKUP(B50,Регистрация!$E$4:$N$103,6,FALSE))=TRUE," ",IF(VLOOKUP(B50,Регистрация!$E$4:$N$103,6,FALSE)=0,"б/р",VLOOKUP(B50,Регистрация!$E$4:$N$103,6,FALSE)))</f>
        <v> </v>
      </c>
      <c r="E50" s="9" t="str">
        <f>IF(ISERROR(VLOOKUP(B50,Регистрация!$E$4:$N$103,10,FALSE))=TRUE," ",VLOOKUP(B50,Регистрация!$E$4:$N$103,10,FALSE))</f>
        <v> </v>
      </c>
      <c r="F50" s="8" t="str">
        <f>IF(ISERROR(VLOOKUP(B50,Регистрация!$E$4:$N$103,7,FALSE))=TRUE," ",VLOOKUP(B50,Регистрация!$E$4:$N$103,7,FALSE))</f>
        <v> </v>
      </c>
      <c r="G50" s="19"/>
      <c r="H50" s="18">
        <v>0</v>
      </c>
      <c r="I50" s="8">
        <v>0</v>
      </c>
      <c r="J50" s="8"/>
      <c r="K50" s="8"/>
      <c r="L50" s="8">
        <v>0</v>
      </c>
      <c r="M50" s="8">
        <v>0</v>
      </c>
      <c r="N50" s="51">
        <v>0</v>
      </c>
      <c r="O50" s="20">
        <f t="shared" si="1"/>
        <v>0</v>
      </c>
      <c r="P50" s="16"/>
      <c r="Q50" t="e">
        <f>SUM(#REF!+#REF!+#REF!+#REF!+#REF!)</f>
        <v>#REF!</v>
      </c>
    </row>
    <row r="51" spans="1:17" ht="15" customHeight="1" hidden="1">
      <c r="A51" s="13">
        <v>41</v>
      </c>
      <c r="B51" s="9" t="str">
        <f>IF(ISERROR(VLOOKUP(A51,Регистрация!$D$4:$N$103,2,FALSE))=TRUE," ",VLOOKUP(A51,Регистрация!$D$4:$N$103,2,FALSE))</f>
        <v> </v>
      </c>
      <c r="C51" s="9" t="str">
        <f>IF(ISERROR(VLOOKUP(B51,Регистрация!$E$4:$N$103,2,FALSE))=TRUE," ",VLOOKUP(B51,Регистрация!$E$4:$N$103,2,FALSE))</f>
        <v> </v>
      </c>
      <c r="D51" s="8" t="str">
        <f>IF(ISERROR(VLOOKUP(B51,Регистрация!$E$4:$N$103,6,FALSE))=TRUE," ",IF(VLOOKUP(B51,Регистрация!$E$4:$N$103,6,FALSE)=0,"б/р",VLOOKUP(B51,Регистрация!$E$4:$N$103,6,FALSE)))</f>
        <v> </v>
      </c>
      <c r="E51" s="9" t="str">
        <f>IF(ISERROR(VLOOKUP(B51,Регистрация!$E$4:$N$103,10,FALSE))=TRUE," ",VLOOKUP(B51,Регистрация!$E$4:$N$103,10,FALSE))</f>
        <v> </v>
      </c>
      <c r="F51" s="8" t="str">
        <f>IF(ISERROR(VLOOKUP(B51,Регистрация!$E$4:$N$103,7,FALSE))=TRUE," ",VLOOKUP(B51,Регистрация!$E$4:$N$103,7,FALSE))</f>
        <v> </v>
      </c>
      <c r="G51" s="19"/>
      <c r="H51" s="18">
        <v>0</v>
      </c>
      <c r="I51" s="8">
        <v>0</v>
      </c>
      <c r="J51" s="8"/>
      <c r="K51" s="8"/>
      <c r="L51" s="8">
        <v>0</v>
      </c>
      <c r="M51" s="8">
        <v>0</v>
      </c>
      <c r="N51" s="51">
        <v>0</v>
      </c>
      <c r="O51" s="20">
        <f t="shared" si="1"/>
        <v>0</v>
      </c>
      <c r="P51" s="16"/>
      <c r="Q51" t="e">
        <f>SUM(#REF!+#REF!+#REF!+#REF!+#REF!)</f>
        <v>#REF!</v>
      </c>
    </row>
    <row r="52" spans="1:17" ht="15" customHeight="1" hidden="1">
      <c r="A52" s="13">
        <v>42</v>
      </c>
      <c r="B52" s="9" t="str">
        <f>IF(ISERROR(VLOOKUP(A52,Регистрация!$D$4:$N$103,2,FALSE))=TRUE," ",VLOOKUP(A52,Регистрация!$D$4:$N$103,2,FALSE))</f>
        <v> </v>
      </c>
      <c r="C52" s="9" t="str">
        <f>IF(ISERROR(VLOOKUP(B52,Регистрация!$E$4:$N$103,2,FALSE))=TRUE," ",VLOOKUP(B52,Регистрация!$E$4:$N$103,2,FALSE))</f>
        <v> </v>
      </c>
      <c r="D52" s="8" t="str">
        <f>IF(ISERROR(VLOOKUP(B52,Регистрация!$E$4:$N$103,6,FALSE))=TRUE," ",IF(VLOOKUP(B52,Регистрация!$E$4:$N$103,6,FALSE)=0,"б/р",VLOOKUP(B52,Регистрация!$E$4:$N$103,6,FALSE)))</f>
        <v> </v>
      </c>
      <c r="E52" s="9" t="str">
        <f>IF(ISERROR(VLOOKUP(B52,Регистрация!$E$4:$N$103,10,FALSE))=TRUE," ",VLOOKUP(B52,Регистрация!$E$4:$N$103,10,FALSE))</f>
        <v> </v>
      </c>
      <c r="F52" s="8" t="str">
        <f>IF(ISERROR(VLOOKUP(B52,Регистрация!$E$4:$N$103,7,FALSE))=TRUE," ",VLOOKUP(B52,Регистрация!$E$4:$N$103,7,FALSE))</f>
        <v> </v>
      </c>
      <c r="G52" s="19"/>
      <c r="H52" s="18">
        <v>0</v>
      </c>
      <c r="I52" s="8">
        <v>0</v>
      </c>
      <c r="J52" s="8"/>
      <c r="K52" s="8"/>
      <c r="L52" s="8">
        <v>0</v>
      </c>
      <c r="M52" s="8">
        <v>0</v>
      </c>
      <c r="N52" s="51">
        <v>0</v>
      </c>
      <c r="O52" s="20">
        <f t="shared" si="1"/>
        <v>0</v>
      </c>
      <c r="P52" s="16"/>
      <c r="Q52" t="e">
        <f>SUM(#REF!+#REF!+#REF!+#REF!+#REF!)</f>
        <v>#REF!</v>
      </c>
    </row>
    <row r="53" spans="1:17" ht="15" customHeight="1" hidden="1">
      <c r="A53" s="13">
        <v>43</v>
      </c>
      <c r="B53" s="9" t="str">
        <f>IF(ISERROR(VLOOKUP(A53,Регистрация!$D$4:$N$103,2,FALSE))=TRUE," ",VLOOKUP(A53,Регистрация!$D$4:$N$103,2,FALSE))</f>
        <v> </v>
      </c>
      <c r="C53" s="9" t="str">
        <f>IF(ISERROR(VLOOKUP(B53,Регистрация!$E$4:$N$103,2,FALSE))=TRUE," ",VLOOKUP(B53,Регистрация!$E$4:$N$103,2,FALSE))</f>
        <v> </v>
      </c>
      <c r="D53" s="8" t="str">
        <f>IF(ISERROR(VLOOKUP(B53,Регистрация!$E$4:$N$103,6,FALSE))=TRUE," ",IF(VLOOKUP(B53,Регистрация!$E$4:$N$103,6,FALSE)=0,"б/р",VLOOKUP(B53,Регистрация!$E$4:$N$103,6,FALSE)))</f>
        <v> </v>
      </c>
      <c r="E53" s="9" t="str">
        <f>IF(ISERROR(VLOOKUP(B53,Регистрация!$E$4:$N$103,10,FALSE))=TRUE," ",VLOOKUP(B53,Регистрация!$E$4:$N$103,10,FALSE))</f>
        <v> </v>
      </c>
      <c r="F53" s="8" t="str">
        <f>IF(ISERROR(VLOOKUP(B53,Регистрация!$E$4:$N$103,7,FALSE))=TRUE," ",VLOOKUP(B53,Регистрация!$E$4:$N$103,7,FALSE))</f>
        <v> </v>
      </c>
      <c r="G53" s="19"/>
      <c r="H53" s="18">
        <v>0</v>
      </c>
      <c r="I53" s="8">
        <v>0</v>
      </c>
      <c r="J53" s="8"/>
      <c r="K53" s="8"/>
      <c r="L53" s="8">
        <v>0</v>
      </c>
      <c r="M53" s="8">
        <v>0</v>
      </c>
      <c r="N53" s="51">
        <v>0</v>
      </c>
      <c r="O53" s="20">
        <f t="shared" si="1"/>
        <v>0</v>
      </c>
      <c r="P53" s="16"/>
      <c r="Q53" t="e">
        <f>SUM(#REF!+#REF!+#REF!+#REF!+#REF!)</f>
        <v>#REF!</v>
      </c>
    </row>
    <row r="54" spans="1:17" ht="15" customHeight="1" hidden="1">
      <c r="A54" s="13">
        <v>44</v>
      </c>
      <c r="B54" s="9" t="str">
        <f>IF(ISERROR(VLOOKUP(A54,Регистрация!$D$4:$N$103,2,FALSE))=TRUE," ",VLOOKUP(A54,Регистрация!$D$4:$N$103,2,FALSE))</f>
        <v> </v>
      </c>
      <c r="C54" s="9" t="str">
        <f>IF(ISERROR(VLOOKUP(B54,Регистрация!$E$4:$N$103,2,FALSE))=TRUE," ",VLOOKUP(B54,Регистрация!$E$4:$N$103,2,FALSE))</f>
        <v> </v>
      </c>
      <c r="D54" s="8" t="str">
        <f>IF(ISERROR(VLOOKUP(B54,Регистрация!$E$4:$N$103,6,FALSE))=TRUE," ",IF(VLOOKUP(B54,Регистрация!$E$4:$N$103,6,FALSE)=0,"б/р",VLOOKUP(B54,Регистрация!$E$4:$N$103,6,FALSE)))</f>
        <v> </v>
      </c>
      <c r="E54" s="9" t="str">
        <f>IF(ISERROR(VLOOKUP(B54,Регистрация!$E$4:$N$103,10,FALSE))=TRUE," ",VLOOKUP(B54,Регистрация!$E$4:$N$103,10,FALSE))</f>
        <v> </v>
      </c>
      <c r="F54" s="8" t="str">
        <f>IF(ISERROR(VLOOKUP(B54,Регистрация!$E$4:$N$103,7,FALSE))=TRUE," ",VLOOKUP(B54,Регистрация!$E$4:$N$103,7,FALSE))</f>
        <v> </v>
      </c>
      <c r="G54" s="19"/>
      <c r="H54" s="18">
        <v>0</v>
      </c>
      <c r="I54" s="8">
        <v>0</v>
      </c>
      <c r="J54" s="8"/>
      <c r="K54" s="8"/>
      <c r="L54" s="8">
        <v>0</v>
      </c>
      <c r="M54" s="8">
        <v>0</v>
      </c>
      <c r="N54" s="51">
        <v>0</v>
      </c>
      <c r="O54" s="20">
        <f t="shared" si="1"/>
        <v>0</v>
      </c>
      <c r="P54" s="16"/>
      <c r="Q54" t="e">
        <f>SUM(#REF!+#REF!+#REF!+#REF!+#REF!)</f>
        <v>#REF!</v>
      </c>
    </row>
    <row r="55" spans="1:17" ht="15" customHeight="1" hidden="1">
      <c r="A55" s="13">
        <v>45</v>
      </c>
      <c r="B55" s="9" t="str">
        <f>IF(ISERROR(VLOOKUP(A55,Регистрация!$D$4:$N$103,2,FALSE))=TRUE," ",VLOOKUP(A55,Регистрация!$D$4:$N$103,2,FALSE))</f>
        <v> </v>
      </c>
      <c r="C55" s="9" t="str">
        <f>IF(ISERROR(VLOOKUP(B55,Регистрация!$E$4:$N$103,2,FALSE))=TRUE," ",VLOOKUP(B55,Регистрация!$E$4:$N$103,2,FALSE))</f>
        <v> </v>
      </c>
      <c r="D55" s="8" t="str">
        <f>IF(ISERROR(VLOOKUP(B55,Регистрация!$E$4:$N$103,6,FALSE))=TRUE," ",IF(VLOOKUP(B55,Регистрация!$E$4:$N$103,6,FALSE)=0,"б/р",VLOOKUP(B55,Регистрация!$E$4:$N$103,6,FALSE)))</f>
        <v> </v>
      </c>
      <c r="E55" s="9" t="str">
        <f>IF(ISERROR(VLOOKUP(B55,Регистрация!$E$4:$N$103,10,FALSE))=TRUE," ",VLOOKUP(B55,Регистрация!$E$4:$N$103,10,FALSE))</f>
        <v> </v>
      </c>
      <c r="F55" s="8" t="str">
        <f>IF(ISERROR(VLOOKUP(B55,Регистрация!$E$4:$N$103,7,FALSE))=TRUE," ",VLOOKUP(B55,Регистрация!$E$4:$N$103,7,FALSE))</f>
        <v> </v>
      </c>
      <c r="G55" s="19"/>
      <c r="H55" s="18">
        <v>0</v>
      </c>
      <c r="I55" s="8">
        <v>0</v>
      </c>
      <c r="J55" s="8"/>
      <c r="K55" s="8"/>
      <c r="L55" s="8">
        <v>0</v>
      </c>
      <c r="M55" s="8">
        <v>0</v>
      </c>
      <c r="N55" s="51">
        <v>0</v>
      </c>
      <c r="O55" s="20">
        <f t="shared" si="1"/>
        <v>0</v>
      </c>
      <c r="P55" s="16"/>
      <c r="Q55" t="e">
        <f>SUM(#REF!+#REF!+#REF!+#REF!+#REF!)</f>
        <v>#REF!</v>
      </c>
    </row>
    <row r="56" spans="1:17" ht="15" customHeight="1" hidden="1">
      <c r="A56" s="13">
        <v>46</v>
      </c>
      <c r="B56" s="9" t="str">
        <f>IF(ISERROR(VLOOKUP(A56,Регистрация!$D$4:$N$103,2,FALSE))=TRUE," ",VLOOKUP(A56,Регистрация!$D$4:$N$103,2,FALSE))</f>
        <v> </v>
      </c>
      <c r="C56" s="9" t="str">
        <f>IF(ISERROR(VLOOKUP(B56,Регистрация!$E$4:$N$103,2,FALSE))=TRUE," ",VLOOKUP(B56,Регистрация!$E$4:$N$103,2,FALSE))</f>
        <v> </v>
      </c>
      <c r="D56" s="8" t="str">
        <f>IF(ISERROR(VLOOKUP(B56,Регистрация!$E$4:$N$103,6,FALSE))=TRUE," ",IF(VLOOKUP(B56,Регистрация!$E$4:$N$103,6,FALSE)=0,"б/р",VLOOKUP(B56,Регистрация!$E$4:$N$103,6,FALSE)))</f>
        <v> </v>
      </c>
      <c r="E56" s="9" t="str">
        <f>IF(ISERROR(VLOOKUP(B56,Регистрация!$E$4:$N$103,10,FALSE))=TRUE," ",VLOOKUP(B56,Регистрация!$E$4:$N$103,10,FALSE))</f>
        <v> </v>
      </c>
      <c r="F56" s="8" t="str">
        <f>IF(ISERROR(VLOOKUP(B56,Регистрация!$E$4:$N$103,7,FALSE))=TRUE," ",VLOOKUP(B56,Регистрация!$E$4:$N$103,7,FALSE))</f>
        <v> </v>
      </c>
      <c r="G56" s="19"/>
      <c r="H56" s="18">
        <v>0</v>
      </c>
      <c r="I56" s="8">
        <v>0</v>
      </c>
      <c r="J56" s="8"/>
      <c r="K56" s="8"/>
      <c r="L56" s="8">
        <v>0</v>
      </c>
      <c r="M56" s="8">
        <v>0</v>
      </c>
      <c r="N56" s="51">
        <v>0</v>
      </c>
      <c r="O56" s="20">
        <f t="shared" si="1"/>
        <v>0</v>
      </c>
      <c r="P56" s="16"/>
      <c r="Q56" t="e">
        <f>SUM(#REF!+#REF!+#REF!+#REF!+#REF!)</f>
        <v>#REF!</v>
      </c>
    </row>
    <row r="57" spans="1:17" ht="15" customHeight="1" hidden="1">
      <c r="A57" s="13">
        <v>47</v>
      </c>
      <c r="B57" s="9" t="str">
        <f>IF(ISERROR(VLOOKUP(A57,Регистрация!$D$4:$N$103,2,FALSE))=TRUE," ",VLOOKUP(A57,Регистрация!$D$4:$N$103,2,FALSE))</f>
        <v> </v>
      </c>
      <c r="C57" s="9" t="str">
        <f>IF(ISERROR(VLOOKUP(B57,Регистрация!$E$4:$N$103,2,FALSE))=TRUE," ",VLOOKUP(B57,Регистрация!$E$4:$N$103,2,FALSE))</f>
        <v> </v>
      </c>
      <c r="D57" s="8" t="str">
        <f>IF(ISERROR(VLOOKUP(B57,Регистрация!$E$4:$N$103,6,FALSE))=TRUE," ",IF(VLOOKUP(B57,Регистрация!$E$4:$N$103,6,FALSE)=0,"б/р",VLOOKUP(B57,Регистрация!$E$4:$N$103,6,FALSE)))</f>
        <v> </v>
      </c>
      <c r="E57" s="9" t="str">
        <f>IF(ISERROR(VLOOKUP(B57,Регистрация!$E$4:$N$103,10,FALSE))=TRUE," ",VLOOKUP(B57,Регистрация!$E$4:$N$103,10,FALSE))</f>
        <v> </v>
      </c>
      <c r="F57" s="8" t="str">
        <f>IF(ISERROR(VLOOKUP(B57,Регистрация!$E$4:$N$103,7,FALSE))=TRUE," ",VLOOKUP(B57,Регистрация!$E$4:$N$103,7,FALSE))</f>
        <v> </v>
      </c>
      <c r="G57" s="19"/>
      <c r="H57" s="18">
        <v>0</v>
      </c>
      <c r="I57" s="8">
        <v>0</v>
      </c>
      <c r="J57" s="8"/>
      <c r="K57" s="8"/>
      <c r="L57" s="8">
        <v>0</v>
      </c>
      <c r="M57" s="8">
        <v>0</v>
      </c>
      <c r="N57" s="51">
        <v>0</v>
      </c>
      <c r="O57" s="20">
        <f t="shared" si="1"/>
        <v>0</v>
      </c>
      <c r="P57" s="16"/>
      <c r="Q57" t="e">
        <f>SUM(#REF!+#REF!+#REF!+#REF!+#REF!)</f>
        <v>#REF!</v>
      </c>
    </row>
    <row r="58" spans="1:17" ht="15" customHeight="1" hidden="1">
      <c r="A58" s="13">
        <v>48</v>
      </c>
      <c r="B58" s="9" t="str">
        <f>IF(ISERROR(VLOOKUP(A58,Регистрация!$D$4:$N$103,2,FALSE))=TRUE," ",VLOOKUP(A58,Регистрация!$D$4:$N$103,2,FALSE))</f>
        <v> </v>
      </c>
      <c r="C58" s="9" t="str">
        <f>IF(ISERROR(VLOOKUP(B58,Регистрация!$E$4:$N$103,2,FALSE))=TRUE," ",VLOOKUP(B58,Регистрация!$E$4:$N$103,2,FALSE))</f>
        <v> </v>
      </c>
      <c r="D58" s="8" t="str">
        <f>IF(ISERROR(VLOOKUP(B58,Регистрация!$E$4:$N$103,6,FALSE))=TRUE," ",IF(VLOOKUP(B58,Регистрация!$E$4:$N$103,6,FALSE)=0,"б/р",VLOOKUP(B58,Регистрация!$E$4:$N$103,6,FALSE)))</f>
        <v> </v>
      </c>
      <c r="E58" s="9" t="str">
        <f>IF(ISERROR(VLOOKUP(B58,Регистрация!$E$4:$N$103,10,FALSE))=TRUE," ",VLOOKUP(B58,Регистрация!$E$4:$N$103,10,FALSE))</f>
        <v> </v>
      </c>
      <c r="F58" s="8" t="str">
        <f>IF(ISERROR(VLOOKUP(B58,Регистрация!$E$4:$N$103,7,FALSE))=TRUE," ",VLOOKUP(B58,Регистрация!$E$4:$N$103,7,FALSE))</f>
        <v> </v>
      </c>
      <c r="G58" s="19"/>
      <c r="H58" s="18">
        <v>0</v>
      </c>
      <c r="I58" s="8">
        <v>0</v>
      </c>
      <c r="J58" s="8"/>
      <c r="K58" s="8"/>
      <c r="L58" s="8">
        <v>0</v>
      </c>
      <c r="M58" s="8">
        <v>0</v>
      </c>
      <c r="N58" s="51">
        <v>0</v>
      </c>
      <c r="O58" s="20">
        <f t="shared" si="1"/>
        <v>0</v>
      </c>
      <c r="P58" s="16"/>
      <c r="Q58" t="e">
        <f>SUM(#REF!+#REF!+#REF!+#REF!+#REF!)</f>
        <v>#REF!</v>
      </c>
    </row>
    <row r="59" spans="1:17" ht="15" customHeight="1" hidden="1">
      <c r="A59" s="13">
        <v>49</v>
      </c>
      <c r="B59" s="9" t="str">
        <f>IF(ISERROR(VLOOKUP(A59,Регистрация!$D$4:$N$103,2,FALSE))=TRUE," ",VLOOKUP(A59,Регистрация!$D$4:$N$103,2,FALSE))</f>
        <v> </v>
      </c>
      <c r="C59" s="9" t="str">
        <f>IF(ISERROR(VLOOKUP(B59,Регистрация!$E$4:$N$103,2,FALSE))=TRUE," ",VLOOKUP(B59,Регистрация!$E$4:$N$103,2,FALSE))</f>
        <v> </v>
      </c>
      <c r="D59" s="8" t="str">
        <f>IF(ISERROR(VLOOKUP(B59,Регистрация!$E$4:$N$103,6,FALSE))=TRUE," ",IF(VLOOKUP(B59,Регистрация!$E$4:$N$103,6,FALSE)=0,"б/р",VLOOKUP(B59,Регистрация!$E$4:$N$103,6,FALSE)))</f>
        <v> </v>
      </c>
      <c r="E59" s="9" t="str">
        <f>IF(ISERROR(VLOOKUP(B59,Регистрация!$E$4:$N$103,10,FALSE))=TRUE," ",VLOOKUP(B59,Регистрация!$E$4:$N$103,10,FALSE))</f>
        <v> </v>
      </c>
      <c r="F59" s="8" t="str">
        <f>IF(ISERROR(VLOOKUP(B59,Регистрация!$E$4:$N$103,7,FALSE))=TRUE," ",VLOOKUP(B59,Регистрация!$E$4:$N$103,7,FALSE))</f>
        <v> </v>
      </c>
      <c r="G59" s="19"/>
      <c r="H59" s="18">
        <v>0</v>
      </c>
      <c r="I59" s="8">
        <v>0</v>
      </c>
      <c r="J59" s="8"/>
      <c r="K59" s="8"/>
      <c r="L59" s="8">
        <v>0</v>
      </c>
      <c r="M59" s="8">
        <v>0</v>
      </c>
      <c r="N59" s="51">
        <v>0</v>
      </c>
      <c r="O59" s="20">
        <f t="shared" si="1"/>
        <v>0</v>
      </c>
      <c r="P59" s="16"/>
      <c r="Q59" t="e">
        <f>SUM(#REF!+#REF!+#REF!+#REF!+#REF!)</f>
        <v>#REF!</v>
      </c>
    </row>
    <row r="60" spans="1:17" ht="15" customHeight="1" hidden="1">
      <c r="A60" s="13">
        <v>50</v>
      </c>
      <c r="B60" s="9" t="str">
        <f>IF(ISERROR(VLOOKUP(A60,Регистрация!$D$4:$N$103,2,FALSE))=TRUE," ",VLOOKUP(A60,Регистрация!$D$4:$N$103,2,FALSE))</f>
        <v> </v>
      </c>
      <c r="C60" s="9" t="str">
        <f>IF(ISERROR(VLOOKUP(B60,Регистрация!$E$4:$N$103,2,FALSE))=TRUE," ",VLOOKUP(B60,Регистрация!$E$4:$N$103,2,FALSE))</f>
        <v> </v>
      </c>
      <c r="D60" s="8" t="str">
        <f>IF(ISERROR(VLOOKUP(B60,Регистрация!$E$4:$N$103,6,FALSE))=TRUE," ",IF(VLOOKUP(B60,Регистрация!$E$4:$N$103,6,FALSE)=0,"б/р",VLOOKUP(B60,Регистрация!$E$4:$N$103,6,FALSE)))</f>
        <v> </v>
      </c>
      <c r="E60" s="9" t="str">
        <f>IF(ISERROR(VLOOKUP(B60,Регистрация!$E$4:$N$103,10,FALSE))=TRUE," ",VLOOKUP(B60,Регистрация!$E$4:$N$103,10,FALSE))</f>
        <v> </v>
      </c>
      <c r="F60" s="8" t="str">
        <f>IF(ISERROR(VLOOKUP(B60,Регистрация!$E$4:$N$103,7,FALSE))=TRUE," ",VLOOKUP(B60,Регистрация!$E$4:$N$103,7,FALSE))</f>
        <v> </v>
      </c>
      <c r="G60" s="19"/>
      <c r="H60" s="18">
        <v>0</v>
      </c>
      <c r="I60" s="8">
        <v>0</v>
      </c>
      <c r="J60" s="8"/>
      <c r="K60" s="8"/>
      <c r="L60" s="8">
        <v>0</v>
      </c>
      <c r="M60" s="8">
        <v>0</v>
      </c>
      <c r="N60" s="51">
        <v>0</v>
      </c>
      <c r="O60" s="20">
        <f t="shared" si="1"/>
        <v>0</v>
      </c>
      <c r="P60" s="16"/>
      <c r="Q60" t="e">
        <f>SUM(#REF!+#REF!+#REF!+#REF!+#REF!)</f>
        <v>#REF!</v>
      </c>
    </row>
    <row r="61" spans="1:17" ht="15" customHeight="1" hidden="1">
      <c r="A61" s="13">
        <v>51</v>
      </c>
      <c r="B61" s="9" t="str">
        <f>IF(ISERROR(VLOOKUP(A61,Регистрация!$D$4:$N$103,2,FALSE))=TRUE," ",VLOOKUP(A61,Регистрация!$D$4:$N$103,2,FALSE))</f>
        <v> </v>
      </c>
      <c r="C61" s="9" t="str">
        <f>IF(ISERROR(VLOOKUP(B61,Регистрация!$E$4:$N$103,2,FALSE))=TRUE," ",VLOOKUP(B61,Регистрация!$E$4:$N$103,2,FALSE))</f>
        <v> </v>
      </c>
      <c r="D61" s="8" t="str">
        <f>IF(ISERROR(VLOOKUP(B61,Регистрация!$E$4:$N$103,6,FALSE))=TRUE," ",IF(VLOOKUP(B61,Регистрация!$E$4:$N$103,6,FALSE)=0,"б/р",VLOOKUP(B61,Регистрация!$E$4:$N$103,6,FALSE)))</f>
        <v> </v>
      </c>
      <c r="E61" s="9" t="str">
        <f>IF(ISERROR(VLOOKUP(B61,Регистрация!$E$4:$N$103,10,FALSE))=TRUE," ",VLOOKUP(B61,Регистрация!$E$4:$N$103,10,FALSE))</f>
        <v> </v>
      </c>
      <c r="F61" s="8" t="str">
        <f>IF(ISERROR(VLOOKUP(B61,Регистрация!$E$4:$N$103,7,FALSE))=TRUE," ",VLOOKUP(B61,Регистрация!$E$4:$N$103,7,FALSE))</f>
        <v> </v>
      </c>
      <c r="G61" s="19"/>
      <c r="H61" s="18">
        <v>0</v>
      </c>
      <c r="I61" s="8">
        <v>0</v>
      </c>
      <c r="J61" s="8"/>
      <c r="K61" s="8"/>
      <c r="L61" s="8">
        <v>0</v>
      </c>
      <c r="M61" s="8">
        <v>0</v>
      </c>
      <c r="N61" s="51">
        <v>0</v>
      </c>
      <c r="O61" s="20">
        <f t="shared" si="1"/>
        <v>0</v>
      </c>
      <c r="P61" s="16"/>
      <c r="Q61" t="e">
        <f>SUM(#REF!+#REF!+#REF!+#REF!+#REF!)</f>
        <v>#REF!</v>
      </c>
    </row>
    <row r="62" spans="1:17" ht="15" customHeight="1" hidden="1">
      <c r="A62" s="13">
        <v>52</v>
      </c>
      <c r="B62" s="9" t="str">
        <f>IF(ISERROR(VLOOKUP(A62,Регистрация!$D$4:$N$103,2,FALSE))=TRUE," ",VLOOKUP(A62,Регистрация!$D$4:$N$103,2,FALSE))</f>
        <v> </v>
      </c>
      <c r="C62" s="9" t="str">
        <f>IF(ISERROR(VLOOKUP(B62,Регистрация!$E$4:$N$103,2,FALSE))=TRUE," ",VLOOKUP(B62,Регистрация!$E$4:$N$103,2,FALSE))</f>
        <v> </v>
      </c>
      <c r="D62" s="8" t="str">
        <f>IF(ISERROR(VLOOKUP(B62,Регистрация!$E$4:$N$103,6,FALSE))=TRUE," ",IF(VLOOKUP(B62,Регистрация!$E$4:$N$103,6,FALSE)=0,"б/р",VLOOKUP(B62,Регистрация!$E$4:$N$103,6,FALSE)))</f>
        <v> </v>
      </c>
      <c r="E62" s="9" t="str">
        <f>IF(ISERROR(VLOOKUP(B62,Регистрация!$E$4:$N$103,10,FALSE))=TRUE," ",VLOOKUP(B62,Регистрация!$E$4:$N$103,10,FALSE))</f>
        <v> </v>
      </c>
      <c r="F62" s="8" t="str">
        <f>IF(ISERROR(VLOOKUP(B62,Регистрация!$E$4:$N$103,7,FALSE))=TRUE," ",VLOOKUP(B62,Регистрация!$E$4:$N$103,7,FALSE))</f>
        <v> </v>
      </c>
      <c r="G62" s="19"/>
      <c r="H62" s="18">
        <v>0</v>
      </c>
      <c r="I62" s="8">
        <v>0</v>
      </c>
      <c r="J62" s="8"/>
      <c r="K62" s="8"/>
      <c r="L62" s="8">
        <v>0</v>
      </c>
      <c r="M62" s="8">
        <v>0</v>
      </c>
      <c r="N62" s="51">
        <v>0</v>
      </c>
      <c r="O62" s="20">
        <f t="shared" si="1"/>
        <v>0</v>
      </c>
      <c r="P62" s="16"/>
      <c r="Q62" t="e">
        <f>SUM(#REF!+#REF!+#REF!+#REF!+#REF!)</f>
        <v>#REF!</v>
      </c>
    </row>
    <row r="63" spans="1:17" ht="15" customHeight="1" hidden="1">
      <c r="A63" s="13">
        <v>53</v>
      </c>
      <c r="B63" s="9" t="str">
        <f>IF(ISERROR(VLOOKUP(A63,Регистрация!$D$4:$N$103,2,FALSE))=TRUE," ",VLOOKUP(A63,Регистрация!$D$4:$N$103,2,FALSE))</f>
        <v> </v>
      </c>
      <c r="C63" s="9" t="str">
        <f>IF(ISERROR(VLOOKUP(B63,Регистрация!$E$4:$N$103,2,FALSE))=TRUE," ",VLOOKUP(B63,Регистрация!$E$4:$N$103,2,FALSE))</f>
        <v> </v>
      </c>
      <c r="D63" s="8" t="str">
        <f>IF(ISERROR(VLOOKUP(B63,Регистрация!$E$4:$N$103,6,FALSE))=TRUE," ",IF(VLOOKUP(B63,Регистрация!$E$4:$N$103,6,FALSE)=0,"б/р",VLOOKUP(B63,Регистрация!$E$4:$N$103,6,FALSE)))</f>
        <v> </v>
      </c>
      <c r="E63" s="9" t="str">
        <f>IF(ISERROR(VLOOKUP(B63,Регистрация!$E$4:$N$103,10,FALSE))=TRUE," ",VLOOKUP(B63,Регистрация!$E$4:$N$103,10,FALSE))</f>
        <v> </v>
      </c>
      <c r="F63" s="8" t="str">
        <f>IF(ISERROR(VLOOKUP(B63,Регистрация!$E$4:$N$103,7,FALSE))=TRUE," ",VLOOKUP(B63,Регистрация!$E$4:$N$103,7,FALSE))</f>
        <v> </v>
      </c>
      <c r="G63" s="19"/>
      <c r="H63" s="18">
        <v>0</v>
      </c>
      <c r="I63" s="8">
        <v>0</v>
      </c>
      <c r="J63" s="8"/>
      <c r="K63" s="8"/>
      <c r="L63" s="8">
        <v>0</v>
      </c>
      <c r="M63" s="8">
        <v>0</v>
      </c>
      <c r="N63" s="51">
        <v>0</v>
      </c>
      <c r="O63" s="20">
        <f t="shared" si="1"/>
        <v>0</v>
      </c>
      <c r="P63" s="16"/>
      <c r="Q63" t="e">
        <f>SUM(#REF!+#REF!+#REF!+#REF!+#REF!)</f>
        <v>#REF!</v>
      </c>
    </row>
    <row r="64" spans="1:17" ht="15" customHeight="1" hidden="1">
      <c r="A64" s="13">
        <v>54</v>
      </c>
      <c r="B64" s="9" t="str">
        <f>IF(ISERROR(VLOOKUP(A64,Регистрация!$D$4:$N$103,2,FALSE))=TRUE," ",VLOOKUP(A64,Регистрация!$D$4:$N$103,2,FALSE))</f>
        <v> </v>
      </c>
      <c r="C64" s="9" t="str">
        <f>IF(ISERROR(VLOOKUP(B64,Регистрация!$E$4:$N$103,2,FALSE))=TRUE," ",VLOOKUP(B64,Регистрация!$E$4:$N$103,2,FALSE))</f>
        <v> </v>
      </c>
      <c r="D64" s="8" t="str">
        <f>IF(ISERROR(VLOOKUP(B64,Регистрация!$E$4:$N$103,6,FALSE))=TRUE," ",IF(VLOOKUP(B64,Регистрация!$E$4:$N$103,6,FALSE)=0,"б/р",VLOOKUP(B64,Регистрация!$E$4:$N$103,6,FALSE)))</f>
        <v> </v>
      </c>
      <c r="E64" s="9" t="str">
        <f>IF(ISERROR(VLOOKUP(B64,Регистрация!$E$4:$N$103,10,FALSE))=TRUE," ",VLOOKUP(B64,Регистрация!$E$4:$N$103,10,FALSE))</f>
        <v> </v>
      </c>
      <c r="F64" s="8" t="str">
        <f>IF(ISERROR(VLOOKUP(B64,Регистрация!$E$4:$N$103,7,FALSE))=TRUE," ",VLOOKUP(B64,Регистрация!$E$4:$N$103,7,FALSE))</f>
        <v> </v>
      </c>
      <c r="G64" s="19"/>
      <c r="H64" s="18">
        <v>0</v>
      </c>
      <c r="I64" s="8">
        <v>0</v>
      </c>
      <c r="J64" s="8"/>
      <c r="K64" s="8"/>
      <c r="L64" s="8">
        <v>0</v>
      </c>
      <c r="M64" s="8">
        <v>0</v>
      </c>
      <c r="N64" s="51">
        <v>0</v>
      </c>
      <c r="O64" s="20">
        <f t="shared" si="1"/>
        <v>0</v>
      </c>
      <c r="P64" s="16"/>
      <c r="Q64" t="e">
        <f>SUM(#REF!+#REF!+#REF!+#REF!+#REF!)</f>
        <v>#REF!</v>
      </c>
    </row>
    <row r="65" spans="1:17" ht="15" customHeight="1" hidden="1">
      <c r="A65" s="13">
        <v>55</v>
      </c>
      <c r="B65" s="9" t="str">
        <f>IF(ISERROR(VLOOKUP(A65,Регистрация!$D$4:$N$103,2,FALSE))=TRUE," ",VLOOKUP(A65,Регистрация!$D$4:$N$103,2,FALSE))</f>
        <v> </v>
      </c>
      <c r="C65" s="9" t="str">
        <f>IF(ISERROR(VLOOKUP(B65,Регистрация!$E$4:$N$103,2,FALSE))=TRUE," ",VLOOKUP(B65,Регистрация!$E$4:$N$103,2,FALSE))</f>
        <v> </v>
      </c>
      <c r="D65" s="8" t="str">
        <f>IF(ISERROR(VLOOKUP(B65,Регистрация!$E$4:$N$103,6,FALSE))=TRUE," ",IF(VLOOKUP(B65,Регистрация!$E$4:$N$103,6,FALSE)=0,"б/р",VLOOKUP(B65,Регистрация!$E$4:$N$103,6,FALSE)))</f>
        <v> </v>
      </c>
      <c r="E65" s="9" t="str">
        <f>IF(ISERROR(VLOOKUP(B65,Регистрация!$E$4:$N$103,10,FALSE))=TRUE," ",VLOOKUP(B65,Регистрация!$E$4:$N$103,10,FALSE))</f>
        <v> </v>
      </c>
      <c r="F65" s="8" t="str">
        <f>IF(ISERROR(VLOOKUP(B65,Регистрация!$E$4:$N$103,7,FALSE))=TRUE," ",VLOOKUP(B65,Регистрация!$E$4:$N$103,7,FALSE))</f>
        <v> </v>
      </c>
      <c r="G65" s="19"/>
      <c r="H65" s="18">
        <v>0</v>
      </c>
      <c r="I65" s="8">
        <v>0</v>
      </c>
      <c r="J65" s="8"/>
      <c r="K65" s="8"/>
      <c r="L65" s="8">
        <v>0</v>
      </c>
      <c r="M65" s="8">
        <v>0</v>
      </c>
      <c r="N65" s="51">
        <v>0</v>
      </c>
      <c r="O65" s="20">
        <f t="shared" si="1"/>
        <v>0</v>
      </c>
      <c r="P65" s="16"/>
      <c r="Q65" t="e">
        <f>SUM(#REF!+#REF!+#REF!+#REF!+#REF!)</f>
        <v>#REF!</v>
      </c>
    </row>
    <row r="66" spans="1:17" ht="15" customHeight="1" hidden="1">
      <c r="A66" s="13">
        <v>56</v>
      </c>
      <c r="B66" s="9" t="str">
        <f>IF(ISERROR(VLOOKUP(A66,Регистрация!$D$4:$N$103,2,FALSE))=TRUE," ",VLOOKUP(A66,Регистрация!$D$4:$N$103,2,FALSE))</f>
        <v> </v>
      </c>
      <c r="C66" s="9" t="str">
        <f>IF(ISERROR(VLOOKUP(B66,Регистрация!$E$4:$N$103,2,FALSE))=TRUE," ",VLOOKUP(B66,Регистрация!$E$4:$N$103,2,FALSE))</f>
        <v> </v>
      </c>
      <c r="D66" s="8" t="str">
        <f>IF(ISERROR(VLOOKUP(B66,Регистрация!$E$4:$N$103,6,FALSE))=TRUE," ",IF(VLOOKUP(B66,Регистрация!$E$4:$N$103,6,FALSE)=0,"б/р",VLOOKUP(B66,Регистрация!$E$4:$N$103,6,FALSE)))</f>
        <v> </v>
      </c>
      <c r="E66" s="9" t="str">
        <f>IF(ISERROR(VLOOKUP(B66,Регистрация!$E$4:$N$103,10,FALSE))=TRUE," ",VLOOKUP(B66,Регистрация!$E$4:$N$103,10,FALSE))</f>
        <v> </v>
      </c>
      <c r="F66" s="8" t="str">
        <f>IF(ISERROR(VLOOKUP(B66,Регистрация!$E$4:$N$103,7,FALSE))=TRUE," ",VLOOKUP(B66,Регистрация!$E$4:$N$103,7,FALSE))</f>
        <v> </v>
      </c>
      <c r="G66" s="19"/>
      <c r="H66" s="18">
        <v>0</v>
      </c>
      <c r="I66" s="8">
        <v>0</v>
      </c>
      <c r="J66" s="8"/>
      <c r="K66" s="8"/>
      <c r="L66" s="8">
        <v>0</v>
      </c>
      <c r="M66" s="8">
        <v>0</v>
      </c>
      <c r="N66" s="51">
        <v>0</v>
      </c>
      <c r="O66" s="20">
        <f t="shared" si="1"/>
        <v>0</v>
      </c>
      <c r="P66" s="16"/>
      <c r="Q66" t="e">
        <f>SUM(#REF!+#REF!+#REF!+#REF!+#REF!)</f>
        <v>#REF!</v>
      </c>
    </row>
    <row r="67" spans="1:17" ht="15" customHeight="1" hidden="1">
      <c r="A67" s="13">
        <v>57</v>
      </c>
      <c r="B67" s="9" t="str">
        <f>IF(ISERROR(VLOOKUP(A67,Регистрация!$D$4:$N$103,2,FALSE))=TRUE," ",VLOOKUP(A67,Регистрация!$D$4:$N$103,2,FALSE))</f>
        <v> </v>
      </c>
      <c r="C67" s="9" t="str">
        <f>IF(ISERROR(VLOOKUP(B67,Регистрация!$E$4:$N$103,2,FALSE))=TRUE," ",VLOOKUP(B67,Регистрация!$E$4:$N$103,2,FALSE))</f>
        <v> </v>
      </c>
      <c r="D67" s="8" t="str">
        <f>IF(ISERROR(VLOOKUP(B67,Регистрация!$E$4:$N$103,6,FALSE))=TRUE," ",IF(VLOOKUP(B67,Регистрация!$E$4:$N$103,6,FALSE)=0,"б/р",VLOOKUP(B67,Регистрация!$E$4:$N$103,6,FALSE)))</f>
        <v> </v>
      </c>
      <c r="E67" s="9" t="str">
        <f>IF(ISERROR(VLOOKUP(B67,Регистрация!$E$4:$N$103,10,FALSE))=TRUE," ",VLOOKUP(B67,Регистрация!$E$4:$N$103,10,FALSE))</f>
        <v> </v>
      </c>
      <c r="F67" s="8" t="str">
        <f>IF(ISERROR(VLOOKUP(B67,Регистрация!$E$4:$N$103,7,FALSE))=TRUE," ",VLOOKUP(B67,Регистрация!$E$4:$N$103,7,FALSE))</f>
        <v> </v>
      </c>
      <c r="G67" s="19"/>
      <c r="H67" s="18">
        <v>0</v>
      </c>
      <c r="I67" s="8">
        <v>0</v>
      </c>
      <c r="J67" s="8"/>
      <c r="K67" s="8"/>
      <c r="L67" s="8">
        <v>0</v>
      </c>
      <c r="M67" s="8">
        <v>0</v>
      </c>
      <c r="N67" s="51">
        <v>0</v>
      </c>
      <c r="O67" s="20">
        <f t="shared" si="1"/>
        <v>0</v>
      </c>
      <c r="P67" s="16"/>
      <c r="Q67" t="e">
        <f>SUM(#REF!+#REF!+#REF!+#REF!+#REF!)</f>
        <v>#REF!</v>
      </c>
    </row>
    <row r="68" spans="1:17" ht="15" customHeight="1" hidden="1">
      <c r="A68" s="13">
        <v>58</v>
      </c>
      <c r="B68" s="9" t="str">
        <f>IF(ISERROR(VLOOKUP(A68,Регистрация!$D$4:$N$103,2,FALSE))=TRUE," ",VLOOKUP(A68,Регистрация!$D$4:$N$103,2,FALSE))</f>
        <v> </v>
      </c>
      <c r="C68" s="9" t="str">
        <f>IF(ISERROR(VLOOKUP(B68,Регистрация!$E$4:$N$103,2,FALSE))=TRUE," ",VLOOKUP(B68,Регистрация!$E$4:$N$103,2,FALSE))</f>
        <v> </v>
      </c>
      <c r="D68" s="8" t="str">
        <f>IF(ISERROR(VLOOKUP(B68,Регистрация!$E$4:$N$103,6,FALSE))=TRUE," ",IF(VLOOKUP(B68,Регистрация!$E$4:$N$103,6,FALSE)=0,"б/р",VLOOKUP(B68,Регистрация!$E$4:$N$103,6,FALSE)))</f>
        <v> </v>
      </c>
      <c r="E68" s="9" t="str">
        <f>IF(ISERROR(VLOOKUP(B68,Регистрация!$E$4:$N$103,10,FALSE))=TRUE," ",VLOOKUP(B68,Регистрация!$E$4:$N$103,10,FALSE))</f>
        <v> </v>
      </c>
      <c r="F68" s="8" t="str">
        <f>IF(ISERROR(VLOOKUP(B68,Регистрация!$E$4:$N$103,7,FALSE))=TRUE," ",VLOOKUP(B68,Регистрация!$E$4:$N$103,7,FALSE))</f>
        <v> </v>
      </c>
      <c r="G68" s="19"/>
      <c r="H68" s="18">
        <v>0</v>
      </c>
      <c r="I68" s="8">
        <v>0</v>
      </c>
      <c r="J68" s="8"/>
      <c r="K68" s="8"/>
      <c r="L68" s="8">
        <v>0</v>
      </c>
      <c r="M68" s="8">
        <v>0</v>
      </c>
      <c r="N68" s="51">
        <v>0</v>
      </c>
      <c r="O68" s="20">
        <f t="shared" si="1"/>
        <v>0</v>
      </c>
      <c r="P68" s="16"/>
      <c r="Q68" t="e">
        <f>SUM(#REF!+#REF!+#REF!+#REF!+#REF!)</f>
        <v>#REF!</v>
      </c>
    </row>
    <row r="69" spans="1:17" ht="15" customHeight="1" hidden="1">
      <c r="A69" s="13">
        <v>59</v>
      </c>
      <c r="B69" s="9" t="str">
        <f>IF(ISERROR(VLOOKUP(A69,Регистрация!$D$4:$N$103,2,FALSE))=TRUE," ",VLOOKUP(A69,Регистрация!$D$4:$N$103,2,FALSE))</f>
        <v> </v>
      </c>
      <c r="C69" s="9" t="str">
        <f>IF(ISERROR(VLOOKUP(B69,Регистрация!$E$4:$N$103,2,FALSE))=TRUE," ",VLOOKUP(B69,Регистрация!$E$4:$N$103,2,FALSE))</f>
        <v> </v>
      </c>
      <c r="D69" s="8" t="str">
        <f>IF(ISERROR(VLOOKUP(B69,Регистрация!$E$4:$N$103,6,FALSE))=TRUE," ",IF(VLOOKUP(B69,Регистрация!$E$4:$N$103,6,FALSE)=0,"б/р",VLOOKUP(B69,Регистрация!$E$4:$N$103,6,FALSE)))</f>
        <v> </v>
      </c>
      <c r="E69" s="9" t="str">
        <f>IF(ISERROR(VLOOKUP(B69,Регистрация!$E$4:$N$103,10,FALSE))=TRUE," ",VLOOKUP(B69,Регистрация!$E$4:$N$103,10,FALSE))</f>
        <v> </v>
      </c>
      <c r="F69" s="8" t="str">
        <f>IF(ISERROR(VLOOKUP(B69,Регистрация!$E$4:$N$103,7,FALSE))=TRUE," ",VLOOKUP(B69,Регистрация!$E$4:$N$103,7,FALSE))</f>
        <v> </v>
      </c>
      <c r="G69" s="19"/>
      <c r="H69" s="18">
        <v>0</v>
      </c>
      <c r="I69" s="8">
        <v>0</v>
      </c>
      <c r="J69" s="8"/>
      <c r="K69" s="8"/>
      <c r="L69" s="8">
        <v>0</v>
      </c>
      <c r="M69" s="8">
        <v>0</v>
      </c>
      <c r="N69" s="51">
        <v>0</v>
      </c>
      <c r="O69" s="20">
        <f t="shared" si="1"/>
        <v>0</v>
      </c>
      <c r="P69" s="16"/>
      <c r="Q69" t="e">
        <f>SUM(#REF!+#REF!+#REF!+#REF!+#REF!)</f>
        <v>#REF!</v>
      </c>
    </row>
    <row r="70" spans="1:17" ht="15" customHeight="1" hidden="1">
      <c r="A70" s="13">
        <v>60</v>
      </c>
      <c r="B70" s="9" t="str">
        <f>IF(ISERROR(VLOOKUP(A70,Регистрация!$D$4:$N$103,2,FALSE))=TRUE," ",VLOOKUP(A70,Регистрация!$D$4:$N$103,2,FALSE))</f>
        <v> </v>
      </c>
      <c r="C70" s="9" t="str">
        <f>IF(ISERROR(VLOOKUP(B70,Регистрация!$E$4:$N$103,2,FALSE))=TRUE," ",VLOOKUP(B70,Регистрация!$E$4:$N$103,2,FALSE))</f>
        <v> </v>
      </c>
      <c r="D70" s="8" t="str">
        <f>IF(ISERROR(VLOOKUP(B70,Регистрация!$E$4:$N$103,6,FALSE))=TRUE," ",IF(VLOOKUP(B70,Регистрация!$E$4:$N$103,6,FALSE)=0,"б/р",VLOOKUP(B70,Регистрация!$E$4:$N$103,6,FALSE)))</f>
        <v> </v>
      </c>
      <c r="E70" s="9" t="str">
        <f>IF(ISERROR(VLOOKUP(B70,Регистрация!$E$4:$N$103,10,FALSE))=TRUE," ",VLOOKUP(B70,Регистрация!$E$4:$N$103,10,FALSE))</f>
        <v> </v>
      </c>
      <c r="F70" s="8" t="str">
        <f>IF(ISERROR(VLOOKUP(B70,Регистрация!$E$4:$N$103,7,FALSE))=TRUE," ",VLOOKUP(B70,Регистрация!$E$4:$N$103,7,FALSE))</f>
        <v> </v>
      </c>
      <c r="G70" s="19"/>
      <c r="H70" s="18">
        <v>0</v>
      </c>
      <c r="I70" s="8">
        <v>0</v>
      </c>
      <c r="J70" s="8"/>
      <c r="K70" s="8"/>
      <c r="L70" s="8">
        <v>0</v>
      </c>
      <c r="M70" s="8">
        <v>0</v>
      </c>
      <c r="N70" s="51">
        <v>0</v>
      </c>
      <c r="O70" s="20">
        <f t="shared" si="1"/>
        <v>0</v>
      </c>
      <c r="P70" s="16"/>
      <c r="Q70" t="e">
        <f>SUM(#REF!+#REF!+#REF!+#REF!+#REF!)</f>
        <v>#REF!</v>
      </c>
    </row>
    <row r="71" spans="1:17" ht="15" customHeight="1" hidden="1">
      <c r="A71" s="13">
        <v>61</v>
      </c>
      <c r="B71" s="9" t="str">
        <f>IF(ISERROR(VLOOKUP(A71,Регистрация!$D$4:$N$103,2,FALSE))=TRUE," ",VLOOKUP(A71,Регистрация!$D$4:$N$103,2,FALSE))</f>
        <v> </v>
      </c>
      <c r="C71" s="9" t="str">
        <f>IF(ISERROR(VLOOKUP(B71,Регистрация!$E$4:$N$103,2,FALSE))=TRUE," ",VLOOKUP(B71,Регистрация!$E$4:$N$103,2,FALSE))</f>
        <v> </v>
      </c>
      <c r="D71" s="8" t="str">
        <f>IF(ISERROR(VLOOKUP(B71,Регистрация!$E$4:$N$103,6,FALSE))=TRUE," ",IF(VLOOKUP(B71,Регистрация!$E$4:$N$103,6,FALSE)=0,"б/р",VLOOKUP(B71,Регистрация!$E$4:$N$103,6,FALSE)))</f>
        <v> </v>
      </c>
      <c r="E71" s="9" t="str">
        <f>IF(ISERROR(VLOOKUP(B71,Регистрация!$E$4:$N$103,10,FALSE))=TRUE," ",VLOOKUP(B71,Регистрация!$E$4:$N$103,10,FALSE))</f>
        <v> </v>
      </c>
      <c r="F71" s="8" t="str">
        <f>IF(ISERROR(VLOOKUP(B71,Регистрация!$E$4:$N$103,7,FALSE))=TRUE," ",VLOOKUP(B71,Регистрация!$E$4:$N$103,7,FALSE))</f>
        <v> </v>
      </c>
      <c r="G71" s="19"/>
      <c r="H71" s="18">
        <v>0</v>
      </c>
      <c r="I71" s="8">
        <v>0</v>
      </c>
      <c r="J71" s="8"/>
      <c r="K71" s="8"/>
      <c r="L71" s="8">
        <v>0</v>
      </c>
      <c r="M71" s="8">
        <v>0</v>
      </c>
      <c r="N71" s="51">
        <v>0</v>
      </c>
      <c r="O71" s="20">
        <f t="shared" si="1"/>
        <v>0</v>
      </c>
      <c r="P71" s="16"/>
      <c r="Q71" t="e">
        <f>SUM(#REF!+#REF!+#REF!+#REF!+#REF!)</f>
        <v>#REF!</v>
      </c>
    </row>
    <row r="72" spans="1:17" ht="15" customHeight="1" hidden="1">
      <c r="A72" s="13">
        <v>62</v>
      </c>
      <c r="B72" s="9" t="str">
        <f>IF(ISERROR(VLOOKUP(A72,Регистрация!$D$4:$N$103,2,FALSE))=TRUE," ",VLOOKUP(A72,Регистрация!$D$4:$N$103,2,FALSE))</f>
        <v> </v>
      </c>
      <c r="C72" s="9" t="str">
        <f>IF(ISERROR(VLOOKUP(B72,Регистрация!$E$4:$N$103,2,FALSE))=TRUE," ",VLOOKUP(B72,Регистрация!$E$4:$N$103,2,FALSE))</f>
        <v> </v>
      </c>
      <c r="D72" s="8" t="str">
        <f>IF(ISERROR(VLOOKUP(B72,Регистрация!$E$4:$N$103,6,FALSE))=TRUE," ",IF(VLOOKUP(B72,Регистрация!$E$4:$N$103,6,FALSE)=0,"б/р",VLOOKUP(B72,Регистрация!$E$4:$N$103,6,FALSE)))</f>
        <v> </v>
      </c>
      <c r="E72" s="9" t="str">
        <f>IF(ISERROR(VLOOKUP(B72,Регистрация!$E$4:$N$103,10,FALSE))=TRUE," ",VLOOKUP(B72,Регистрация!$E$4:$N$103,10,FALSE))</f>
        <v> </v>
      </c>
      <c r="F72" s="8" t="str">
        <f>IF(ISERROR(VLOOKUP(B72,Регистрация!$E$4:$N$103,7,FALSE))=TRUE," ",VLOOKUP(B72,Регистрация!$E$4:$N$103,7,FALSE))</f>
        <v> </v>
      </c>
      <c r="G72" s="19"/>
      <c r="H72" s="18">
        <v>0</v>
      </c>
      <c r="I72" s="8">
        <v>0</v>
      </c>
      <c r="J72" s="8"/>
      <c r="K72" s="8"/>
      <c r="L72" s="8">
        <v>0</v>
      </c>
      <c r="M72" s="8">
        <v>0</v>
      </c>
      <c r="N72" s="51">
        <v>0</v>
      </c>
      <c r="O72" s="20">
        <f t="shared" si="1"/>
        <v>0</v>
      </c>
      <c r="P72" s="16"/>
      <c r="Q72" t="e">
        <f>SUM(#REF!+#REF!+#REF!+#REF!+#REF!)</f>
        <v>#REF!</v>
      </c>
    </row>
    <row r="73" spans="1:17" ht="15" customHeight="1" hidden="1">
      <c r="A73" s="13">
        <v>63</v>
      </c>
      <c r="B73" s="9" t="str">
        <f>IF(ISERROR(VLOOKUP(A73,Регистрация!$D$4:$N$103,2,FALSE))=TRUE," ",VLOOKUP(A73,Регистрация!$D$4:$N$103,2,FALSE))</f>
        <v> </v>
      </c>
      <c r="C73" s="9" t="str">
        <f>IF(ISERROR(VLOOKUP(B73,Регистрация!$E$4:$N$103,2,FALSE))=TRUE," ",VLOOKUP(B73,Регистрация!$E$4:$N$103,2,FALSE))</f>
        <v> </v>
      </c>
      <c r="D73" s="8" t="str">
        <f>IF(ISERROR(VLOOKUP(B73,Регистрация!$E$4:$N$103,6,FALSE))=TRUE," ",IF(VLOOKUP(B73,Регистрация!$E$4:$N$103,6,FALSE)=0,"б/р",VLOOKUP(B73,Регистрация!$E$4:$N$103,6,FALSE)))</f>
        <v> </v>
      </c>
      <c r="E73" s="9" t="str">
        <f>IF(ISERROR(VLOOKUP(B73,Регистрация!$E$4:$N$103,10,FALSE))=TRUE," ",VLOOKUP(B73,Регистрация!$E$4:$N$103,10,FALSE))</f>
        <v> </v>
      </c>
      <c r="F73" s="8" t="str">
        <f>IF(ISERROR(VLOOKUP(B73,Регистрация!$E$4:$N$103,7,FALSE))=TRUE," ",VLOOKUP(B73,Регистрация!$E$4:$N$103,7,FALSE))</f>
        <v> </v>
      </c>
      <c r="G73" s="19"/>
      <c r="H73" s="18">
        <v>0</v>
      </c>
      <c r="I73" s="8">
        <v>0</v>
      </c>
      <c r="J73" s="8"/>
      <c r="K73" s="8"/>
      <c r="L73" s="8">
        <v>0</v>
      </c>
      <c r="M73" s="8">
        <v>0</v>
      </c>
      <c r="N73" s="51">
        <v>0</v>
      </c>
      <c r="O73" s="20">
        <f t="shared" si="1"/>
        <v>0</v>
      </c>
      <c r="P73" s="16"/>
      <c r="Q73" t="e">
        <f>SUM(#REF!+#REF!+#REF!+#REF!+#REF!)</f>
        <v>#REF!</v>
      </c>
    </row>
    <row r="74" spans="1:17" ht="15" customHeight="1" hidden="1">
      <c r="A74" s="13">
        <v>64</v>
      </c>
      <c r="B74" s="9" t="str">
        <f>IF(ISERROR(VLOOKUP(A74,Регистрация!$D$4:$N$103,2,FALSE))=TRUE," ",VLOOKUP(A74,Регистрация!$D$4:$N$103,2,FALSE))</f>
        <v> </v>
      </c>
      <c r="C74" s="9" t="str">
        <f>IF(ISERROR(VLOOKUP(B74,Регистрация!$E$4:$N$103,2,FALSE))=TRUE," ",VLOOKUP(B74,Регистрация!$E$4:$N$103,2,FALSE))</f>
        <v> </v>
      </c>
      <c r="D74" s="8" t="str">
        <f>IF(ISERROR(VLOOKUP(B74,Регистрация!$E$4:$N$103,6,FALSE))=TRUE," ",IF(VLOOKUP(B74,Регистрация!$E$4:$N$103,6,FALSE)=0,"б/р",VLOOKUP(B74,Регистрация!$E$4:$N$103,6,FALSE)))</f>
        <v> </v>
      </c>
      <c r="E74" s="9" t="str">
        <f>IF(ISERROR(VLOOKUP(B74,Регистрация!$E$4:$N$103,10,FALSE))=TRUE," ",VLOOKUP(B74,Регистрация!$E$4:$N$103,10,FALSE))</f>
        <v> </v>
      </c>
      <c r="F74" s="8" t="str">
        <f>IF(ISERROR(VLOOKUP(B74,Регистрация!$E$4:$N$103,7,FALSE))=TRUE," ",VLOOKUP(B74,Регистрация!$E$4:$N$103,7,FALSE))</f>
        <v> </v>
      </c>
      <c r="G74" s="19"/>
      <c r="H74" s="18">
        <v>0</v>
      </c>
      <c r="I74" s="8">
        <v>0</v>
      </c>
      <c r="J74" s="8"/>
      <c r="K74" s="8"/>
      <c r="L74" s="8">
        <v>0</v>
      </c>
      <c r="M74" s="8">
        <v>0</v>
      </c>
      <c r="N74" s="51">
        <v>0</v>
      </c>
      <c r="O74" s="20">
        <f t="shared" si="1"/>
        <v>0</v>
      </c>
      <c r="P74" s="16"/>
      <c r="Q74" t="e">
        <f>SUM(#REF!+#REF!+#REF!+#REF!+#REF!)</f>
        <v>#REF!</v>
      </c>
    </row>
    <row r="75" spans="1:17" ht="15" customHeight="1" hidden="1">
      <c r="A75" s="13">
        <v>65</v>
      </c>
      <c r="B75" s="9" t="str">
        <f>IF(ISERROR(VLOOKUP(A75,Регистрация!$D$4:$N$103,2,FALSE))=TRUE," ",VLOOKUP(A75,Регистрация!$D$4:$N$103,2,FALSE))</f>
        <v> </v>
      </c>
      <c r="C75" s="9" t="str">
        <f>IF(ISERROR(VLOOKUP(B75,Регистрация!$E$4:$N$103,2,FALSE))=TRUE," ",VLOOKUP(B75,Регистрация!$E$4:$N$103,2,FALSE))</f>
        <v> </v>
      </c>
      <c r="D75" s="8" t="str">
        <f>IF(ISERROR(VLOOKUP(B75,Регистрация!$E$4:$N$103,6,FALSE))=TRUE," ",IF(VLOOKUP(B75,Регистрация!$E$4:$N$103,6,FALSE)=0,"б/р",VLOOKUP(B75,Регистрация!$E$4:$N$103,6,FALSE)))</f>
        <v> </v>
      </c>
      <c r="E75" s="9" t="str">
        <f>IF(ISERROR(VLOOKUP(B75,Регистрация!$E$4:$N$103,10,FALSE))=TRUE," ",VLOOKUP(B75,Регистрация!$E$4:$N$103,10,FALSE))</f>
        <v> </v>
      </c>
      <c r="F75" s="8" t="str">
        <f>IF(ISERROR(VLOOKUP(B75,Регистрация!$E$4:$N$103,7,FALSE))=TRUE," ",VLOOKUP(B75,Регистрация!$E$4:$N$103,7,FALSE))</f>
        <v> </v>
      </c>
      <c r="G75" s="19"/>
      <c r="H75" s="18">
        <v>0</v>
      </c>
      <c r="I75" s="8">
        <v>0</v>
      </c>
      <c r="J75" s="8"/>
      <c r="K75" s="8"/>
      <c r="L75" s="8">
        <v>0</v>
      </c>
      <c r="M75" s="8">
        <v>0</v>
      </c>
      <c r="N75" s="51">
        <v>0</v>
      </c>
      <c r="O75" s="20">
        <f t="shared" si="1"/>
        <v>0</v>
      </c>
      <c r="P75" s="16"/>
      <c r="Q75" t="e">
        <f>SUM(#REF!+#REF!+#REF!+#REF!+#REF!)</f>
        <v>#REF!</v>
      </c>
    </row>
    <row r="76" spans="1:17" ht="15" customHeight="1" hidden="1">
      <c r="A76" s="13">
        <v>66</v>
      </c>
      <c r="B76" s="9" t="str">
        <f>IF(ISERROR(VLOOKUP(A76,Регистрация!$D$4:$N$103,2,FALSE))=TRUE," ",VLOOKUP(A76,Регистрация!$D$4:$N$103,2,FALSE))</f>
        <v> </v>
      </c>
      <c r="C76" s="9" t="str">
        <f>IF(ISERROR(VLOOKUP(B76,Регистрация!$E$4:$N$103,2,FALSE))=TRUE," ",VLOOKUP(B76,Регистрация!$E$4:$N$103,2,FALSE))</f>
        <v> </v>
      </c>
      <c r="D76" s="8" t="str">
        <f>IF(ISERROR(VLOOKUP(B76,Регистрация!$E$4:$N$103,6,FALSE))=TRUE," ",IF(VLOOKUP(B76,Регистрация!$E$4:$N$103,6,FALSE)=0,"б/р",VLOOKUP(B76,Регистрация!$E$4:$N$103,6,FALSE)))</f>
        <v> </v>
      </c>
      <c r="E76" s="9" t="str">
        <f>IF(ISERROR(VLOOKUP(B76,Регистрация!$E$4:$N$103,10,FALSE))=TRUE," ",VLOOKUP(B76,Регистрация!$E$4:$N$103,10,FALSE))</f>
        <v> </v>
      </c>
      <c r="F76" s="8" t="str">
        <f>IF(ISERROR(VLOOKUP(B76,Регистрация!$E$4:$N$103,7,FALSE))=TRUE," ",VLOOKUP(B76,Регистрация!$E$4:$N$103,7,FALSE))</f>
        <v> </v>
      </c>
      <c r="G76" s="19"/>
      <c r="H76" s="18">
        <v>0</v>
      </c>
      <c r="I76" s="8">
        <v>0</v>
      </c>
      <c r="J76" s="8"/>
      <c r="K76" s="8"/>
      <c r="L76" s="8">
        <v>0</v>
      </c>
      <c r="M76" s="8">
        <v>0</v>
      </c>
      <c r="N76" s="51">
        <v>0</v>
      </c>
      <c r="O76" s="20">
        <f aca="true" t="shared" si="2" ref="O76:O110">SUM(LARGE(H76:N76,1)+LARGE(H76:N76,2)+LARGE(H76:N76,3)+LARGE(H76:N76,4)+LARGE(H76:N76,5))</f>
        <v>0</v>
      </c>
      <c r="P76" s="16"/>
      <c r="Q76" t="e">
        <f>SUM(#REF!+#REF!+#REF!+#REF!+#REF!)</f>
        <v>#REF!</v>
      </c>
    </row>
    <row r="77" spans="1:17" ht="15" customHeight="1" hidden="1">
      <c r="A77" s="13">
        <v>67</v>
      </c>
      <c r="B77" s="9" t="str">
        <f>IF(ISERROR(VLOOKUP(A77,Регистрация!$D$4:$N$103,2,FALSE))=TRUE," ",VLOOKUP(A77,Регистрация!$D$4:$N$103,2,FALSE))</f>
        <v> </v>
      </c>
      <c r="C77" s="9" t="str">
        <f>IF(ISERROR(VLOOKUP(B77,Регистрация!$E$4:$N$103,2,FALSE))=TRUE," ",VLOOKUP(B77,Регистрация!$E$4:$N$103,2,FALSE))</f>
        <v> </v>
      </c>
      <c r="D77" s="8" t="str">
        <f>IF(ISERROR(VLOOKUP(B77,Регистрация!$E$4:$N$103,6,FALSE))=TRUE," ",IF(VLOOKUP(B77,Регистрация!$E$4:$N$103,6,FALSE)=0,"б/р",VLOOKUP(B77,Регистрация!$E$4:$N$103,6,FALSE)))</f>
        <v> </v>
      </c>
      <c r="E77" s="9" t="str">
        <f>IF(ISERROR(VLOOKUP(B77,Регистрация!$E$4:$N$103,10,FALSE))=TRUE," ",VLOOKUP(B77,Регистрация!$E$4:$N$103,10,FALSE))</f>
        <v> </v>
      </c>
      <c r="F77" s="8" t="str">
        <f>IF(ISERROR(VLOOKUP(B77,Регистрация!$E$4:$N$103,7,FALSE))=TRUE," ",VLOOKUP(B77,Регистрация!$E$4:$N$103,7,FALSE))</f>
        <v> </v>
      </c>
      <c r="G77" s="19"/>
      <c r="H77" s="18">
        <v>0</v>
      </c>
      <c r="I77" s="8">
        <v>0</v>
      </c>
      <c r="J77" s="8"/>
      <c r="K77" s="8"/>
      <c r="L77" s="8">
        <v>0</v>
      </c>
      <c r="M77" s="8">
        <v>0</v>
      </c>
      <c r="N77" s="51">
        <v>0</v>
      </c>
      <c r="O77" s="20">
        <f t="shared" si="2"/>
        <v>0</v>
      </c>
      <c r="P77" s="16"/>
      <c r="Q77" t="e">
        <f>SUM(#REF!+#REF!+#REF!+#REF!+#REF!)</f>
        <v>#REF!</v>
      </c>
    </row>
    <row r="78" spans="1:17" ht="15" customHeight="1" hidden="1">
      <c r="A78" s="13">
        <v>68</v>
      </c>
      <c r="B78" s="9" t="str">
        <f>IF(ISERROR(VLOOKUP(A78,Регистрация!$D$4:$N$103,2,FALSE))=TRUE," ",VLOOKUP(A78,Регистрация!$D$4:$N$103,2,FALSE))</f>
        <v> </v>
      </c>
      <c r="C78" s="9" t="str">
        <f>IF(ISERROR(VLOOKUP(B78,Регистрация!$E$4:$N$103,2,FALSE))=TRUE," ",VLOOKUP(B78,Регистрация!$E$4:$N$103,2,FALSE))</f>
        <v> </v>
      </c>
      <c r="D78" s="8" t="str">
        <f>IF(ISERROR(VLOOKUP(B78,Регистрация!$E$4:$N$103,6,FALSE))=TRUE," ",IF(VLOOKUP(B78,Регистрация!$E$4:$N$103,6,FALSE)=0,"б/р",VLOOKUP(B78,Регистрация!$E$4:$N$103,6,FALSE)))</f>
        <v> </v>
      </c>
      <c r="E78" s="9" t="str">
        <f>IF(ISERROR(VLOOKUP(B78,Регистрация!$E$4:$N$103,10,FALSE))=TRUE," ",VLOOKUP(B78,Регистрация!$E$4:$N$103,10,FALSE))</f>
        <v> </v>
      </c>
      <c r="F78" s="8" t="str">
        <f>IF(ISERROR(VLOOKUP(B78,Регистрация!$E$4:$N$103,7,FALSE))=TRUE," ",VLOOKUP(B78,Регистрация!$E$4:$N$103,7,FALSE))</f>
        <v> </v>
      </c>
      <c r="G78" s="19"/>
      <c r="H78" s="18">
        <v>0</v>
      </c>
      <c r="I78" s="8">
        <v>0</v>
      </c>
      <c r="J78" s="8"/>
      <c r="K78" s="8"/>
      <c r="L78" s="8">
        <v>0</v>
      </c>
      <c r="M78" s="8">
        <v>0</v>
      </c>
      <c r="N78" s="51">
        <v>0</v>
      </c>
      <c r="O78" s="20">
        <f t="shared" si="2"/>
        <v>0</v>
      </c>
      <c r="P78" s="16"/>
      <c r="Q78" t="e">
        <f>SUM(#REF!+#REF!+#REF!+#REF!+#REF!)</f>
        <v>#REF!</v>
      </c>
    </row>
    <row r="79" spans="1:17" ht="15" customHeight="1" hidden="1">
      <c r="A79" s="13">
        <v>69</v>
      </c>
      <c r="B79" s="9" t="str">
        <f>IF(ISERROR(VLOOKUP(A79,Регистрация!$D$4:$N$103,2,FALSE))=TRUE," ",VLOOKUP(A79,Регистрация!$D$4:$N$103,2,FALSE))</f>
        <v> </v>
      </c>
      <c r="C79" s="9" t="str">
        <f>IF(ISERROR(VLOOKUP(B79,Регистрация!$E$4:$N$103,2,FALSE))=TRUE," ",VLOOKUP(B79,Регистрация!$E$4:$N$103,2,FALSE))</f>
        <v> </v>
      </c>
      <c r="D79" s="8" t="str">
        <f>IF(ISERROR(VLOOKUP(B79,Регистрация!$E$4:$N$103,6,FALSE))=TRUE," ",IF(VLOOKUP(B79,Регистрация!$E$4:$N$103,6,FALSE)=0,"б/р",VLOOKUP(B79,Регистрация!$E$4:$N$103,6,FALSE)))</f>
        <v> </v>
      </c>
      <c r="E79" s="9" t="str">
        <f>IF(ISERROR(VLOOKUP(B79,Регистрация!$E$4:$N$103,10,FALSE))=TRUE," ",VLOOKUP(B79,Регистрация!$E$4:$N$103,10,FALSE))</f>
        <v> </v>
      </c>
      <c r="F79" s="8" t="str">
        <f>IF(ISERROR(VLOOKUP(B79,Регистрация!$E$4:$N$103,7,FALSE))=TRUE," ",VLOOKUP(B79,Регистрация!$E$4:$N$103,7,FALSE))</f>
        <v> </v>
      </c>
      <c r="G79" s="19"/>
      <c r="H79" s="18">
        <v>0</v>
      </c>
      <c r="I79" s="8">
        <v>0</v>
      </c>
      <c r="J79" s="8"/>
      <c r="K79" s="8"/>
      <c r="L79" s="8">
        <v>0</v>
      </c>
      <c r="M79" s="8">
        <v>0</v>
      </c>
      <c r="N79" s="51">
        <v>0</v>
      </c>
      <c r="O79" s="20">
        <f t="shared" si="2"/>
        <v>0</v>
      </c>
      <c r="P79" s="16"/>
      <c r="Q79" t="e">
        <f>SUM(#REF!+#REF!+#REF!+#REF!+#REF!)</f>
        <v>#REF!</v>
      </c>
    </row>
    <row r="80" spans="1:17" ht="15" customHeight="1" hidden="1">
      <c r="A80" s="13">
        <v>70</v>
      </c>
      <c r="B80" s="9" t="str">
        <f>IF(ISERROR(VLOOKUP(A80,Регистрация!$D$4:$N$103,2,FALSE))=TRUE," ",VLOOKUP(A80,Регистрация!$D$4:$N$103,2,FALSE))</f>
        <v> </v>
      </c>
      <c r="C80" s="9" t="str">
        <f>IF(ISERROR(VLOOKUP(B80,Регистрация!$E$4:$N$103,2,FALSE))=TRUE," ",VLOOKUP(B80,Регистрация!$E$4:$N$103,2,FALSE))</f>
        <v> </v>
      </c>
      <c r="D80" s="8" t="str">
        <f>IF(ISERROR(VLOOKUP(B80,Регистрация!$E$4:$N$103,6,FALSE))=TRUE," ",IF(VLOOKUP(B80,Регистрация!$E$4:$N$103,6,FALSE)=0,"б/р",VLOOKUP(B80,Регистрация!$E$4:$N$103,6,FALSE)))</f>
        <v> </v>
      </c>
      <c r="E80" s="9" t="str">
        <f>IF(ISERROR(VLOOKUP(B80,Регистрация!$E$4:$N$103,10,FALSE))=TRUE," ",VLOOKUP(B80,Регистрация!$E$4:$N$103,10,FALSE))</f>
        <v> </v>
      </c>
      <c r="F80" s="8" t="str">
        <f>IF(ISERROR(VLOOKUP(B80,Регистрация!$E$4:$N$103,7,FALSE))=TRUE," ",VLOOKUP(B80,Регистрация!$E$4:$N$103,7,FALSE))</f>
        <v> </v>
      </c>
      <c r="G80" s="19"/>
      <c r="H80" s="18">
        <v>0</v>
      </c>
      <c r="I80" s="8">
        <v>0</v>
      </c>
      <c r="J80" s="8"/>
      <c r="K80" s="8"/>
      <c r="L80" s="8">
        <v>0</v>
      </c>
      <c r="M80" s="8">
        <v>0</v>
      </c>
      <c r="N80" s="51">
        <v>0</v>
      </c>
      <c r="O80" s="20">
        <f t="shared" si="2"/>
        <v>0</v>
      </c>
      <c r="P80" s="16"/>
      <c r="Q80" t="e">
        <f>SUM(#REF!+#REF!+#REF!+#REF!+#REF!)</f>
        <v>#REF!</v>
      </c>
    </row>
    <row r="81" spans="1:17" ht="15" customHeight="1" hidden="1">
      <c r="A81" s="13">
        <v>71</v>
      </c>
      <c r="B81" s="9" t="str">
        <f>IF(ISERROR(VLOOKUP(A81,Регистрация!$D$4:$N$103,2,FALSE))=TRUE," ",VLOOKUP(A81,Регистрация!$D$4:$N$103,2,FALSE))</f>
        <v> </v>
      </c>
      <c r="C81" s="9" t="str">
        <f>IF(ISERROR(VLOOKUP(B81,Регистрация!$E$4:$N$103,2,FALSE))=TRUE," ",VLOOKUP(B81,Регистрация!$E$4:$N$103,2,FALSE))</f>
        <v> </v>
      </c>
      <c r="D81" s="8" t="str">
        <f>IF(ISERROR(VLOOKUP(B81,Регистрация!$E$4:$N$103,6,FALSE))=TRUE," ",IF(VLOOKUP(B81,Регистрация!$E$4:$N$103,6,FALSE)=0,"б/р",VLOOKUP(B81,Регистрация!$E$4:$N$103,6,FALSE)))</f>
        <v> </v>
      </c>
      <c r="E81" s="9" t="str">
        <f>IF(ISERROR(VLOOKUP(B81,Регистрация!$E$4:$N$103,10,FALSE))=TRUE," ",VLOOKUP(B81,Регистрация!$E$4:$N$103,10,FALSE))</f>
        <v> </v>
      </c>
      <c r="F81" s="8" t="str">
        <f>IF(ISERROR(VLOOKUP(B81,Регистрация!$E$4:$N$103,7,FALSE))=TRUE," ",VLOOKUP(B81,Регистрация!$E$4:$N$103,7,FALSE))</f>
        <v> </v>
      </c>
      <c r="G81" s="19"/>
      <c r="H81" s="18">
        <v>0</v>
      </c>
      <c r="I81" s="8">
        <v>0</v>
      </c>
      <c r="J81" s="8"/>
      <c r="K81" s="8"/>
      <c r="L81" s="8">
        <v>0</v>
      </c>
      <c r="M81" s="8">
        <v>0</v>
      </c>
      <c r="N81" s="51">
        <v>0</v>
      </c>
      <c r="O81" s="20">
        <f t="shared" si="2"/>
        <v>0</v>
      </c>
      <c r="P81" s="16"/>
      <c r="Q81" t="e">
        <f>SUM(#REF!+#REF!+#REF!+#REF!+#REF!)</f>
        <v>#REF!</v>
      </c>
    </row>
    <row r="82" spans="1:17" ht="15" customHeight="1" hidden="1">
      <c r="A82" s="13">
        <v>72</v>
      </c>
      <c r="B82" s="9" t="str">
        <f>IF(ISERROR(VLOOKUP(A82,Регистрация!$D$4:$N$103,2,FALSE))=TRUE," ",VLOOKUP(A82,Регистрация!$D$4:$N$103,2,FALSE))</f>
        <v> </v>
      </c>
      <c r="C82" s="9" t="str">
        <f>IF(ISERROR(VLOOKUP(B82,Регистрация!$E$4:$N$103,2,FALSE))=TRUE," ",VLOOKUP(B82,Регистрация!$E$4:$N$103,2,FALSE))</f>
        <v> </v>
      </c>
      <c r="D82" s="8" t="str">
        <f>IF(ISERROR(VLOOKUP(B82,Регистрация!$E$4:$N$103,6,FALSE))=TRUE," ",IF(VLOOKUP(B82,Регистрация!$E$4:$N$103,6,FALSE)=0,"б/р",VLOOKUP(B82,Регистрация!$E$4:$N$103,6,FALSE)))</f>
        <v> </v>
      </c>
      <c r="E82" s="9" t="str">
        <f>IF(ISERROR(VLOOKUP(B82,Регистрация!$E$4:$N$103,10,FALSE))=TRUE," ",VLOOKUP(B82,Регистрация!$E$4:$N$103,10,FALSE))</f>
        <v> </v>
      </c>
      <c r="F82" s="8" t="str">
        <f>IF(ISERROR(VLOOKUP(B82,Регистрация!$E$4:$N$103,7,FALSE))=TRUE," ",VLOOKUP(B82,Регистрация!$E$4:$N$103,7,FALSE))</f>
        <v> </v>
      </c>
      <c r="G82" s="19"/>
      <c r="H82" s="18">
        <v>0</v>
      </c>
      <c r="I82" s="8">
        <v>0</v>
      </c>
      <c r="J82" s="8"/>
      <c r="K82" s="8"/>
      <c r="L82" s="8">
        <v>0</v>
      </c>
      <c r="M82" s="8">
        <v>0</v>
      </c>
      <c r="N82" s="51">
        <v>0</v>
      </c>
      <c r="O82" s="20">
        <f t="shared" si="2"/>
        <v>0</v>
      </c>
      <c r="P82" s="16"/>
      <c r="Q82" t="e">
        <f>SUM(#REF!+#REF!+#REF!+#REF!+#REF!)</f>
        <v>#REF!</v>
      </c>
    </row>
    <row r="83" spans="1:17" ht="15" customHeight="1" hidden="1">
      <c r="A83" s="13">
        <v>73</v>
      </c>
      <c r="B83" s="9" t="str">
        <f>IF(ISERROR(VLOOKUP(A83,Регистрация!$D$4:$N$103,2,FALSE))=TRUE," ",VLOOKUP(A83,Регистрация!$D$4:$N$103,2,FALSE))</f>
        <v> </v>
      </c>
      <c r="C83" s="9" t="str">
        <f>IF(ISERROR(VLOOKUP(B83,Регистрация!$E$4:$N$103,2,FALSE))=TRUE," ",VLOOKUP(B83,Регистрация!$E$4:$N$103,2,FALSE))</f>
        <v> </v>
      </c>
      <c r="D83" s="8" t="str">
        <f>IF(ISERROR(VLOOKUP(B83,Регистрация!$E$4:$N$103,6,FALSE))=TRUE," ",IF(VLOOKUP(B83,Регистрация!$E$4:$N$103,6,FALSE)=0,"б/р",VLOOKUP(B83,Регистрация!$E$4:$N$103,6,FALSE)))</f>
        <v> </v>
      </c>
      <c r="E83" s="9" t="str">
        <f>IF(ISERROR(VLOOKUP(B83,Регистрация!$E$4:$N$103,10,FALSE))=TRUE," ",VLOOKUP(B83,Регистрация!$E$4:$N$103,10,FALSE))</f>
        <v> </v>
      </c>
      <c r="F83" s="8" t="str">
        <f>IF(ISERROR(VLOOKUP(B83,Регистрация!$E$4:$N$103,7,FALSE))=TRUE," ",VLOOKUP(B83,Регистрация!$E$4:$N$103,7,FALSE))</f>
        <v> </v>
      </c>
      <c r="G83" s="19"/>
      <c r="H83" s="18">
        <v>0</v>
      </c>
      <c r="I83" s="8">
        <v>0</v>
      </c>
      <c r="J83" s="8"/>
      <c r="K83" s="8"/>
      <c r="L83" s="8">
        <v>0</v>
      </c>
      <c r="M83" s="8">
        <v>0</v>
      </c>
      <c r="N83" s="51">
        <v>0</v>
      </c>
      <c r="O83" s="20">
        <f t="shared" si="2"/>
        <v>0</v>
      </c>
      <c r="P83" s="16"/>
      <c r="Q83" t="e">
        <f>SUM(#REF!+#REF!+#REF!+#REF!+#REF!)</f>
        <v>#REF!</v>
      </c>
    </row>
    <row r="84" spans="1:17" ht="15" customHeight="1" hidden="1">
      <c r="A84" s="13">
        <v>74</v>
      </c>
      <c r="B84" s="9" t="str">
        <f>IF(ISERROR(VLOOKUP(A84,Регистрация!$D$4:$N$103,2,FALSE))=TRUE," ",VLOOKUP(A84,Регистрация!$D$4:$N$103,2,FALSE))</f>
        <v> </v>
      </c>
      <c r="C84" s="9" t="str">
        <f>IF(ISERROR(VLOOKUP(B84,Регистрация!$E$4:$N$103,2,FALSE))=TRUE," ",VLOOKUP(B84,Регистрация!$E$4:$N$103,2,FALSE))</f>
        <v> </v>
      </c>
      <c r="D84" s="8" t="str">
        <f>IF(ISERROR(VLOOKUP(B84,Регистрация!$E$4:$N$103,6,FALSE))=TRUE," ",IF(VLOOKUP(B84,Регистрация!$E$4:$N$103,6,FALSE)=0,"б/р",VLOOKUP(B84,Регистрация!$E$4:$N$103,6,FALSE)))</f>
        <v> </v>
      </c>
      <c r="E84" s="9" t="str">
        <f>IF(ISERROR(VLOOKUP(B84,Регистрация!$E$4:$N$103,10,FALSE))=TRUE," ",VLOOKUP(B84,Регистрация!$E$4:$N$103,10,FALSE))</f>
        <v> </v>
      </c>
      <c r="F84" s="8" t="str">
        <f>IF(ISERROR(VLOOKUP(B84,Регистрация!$E$4:$N$103,7,FALSE))=TRUE," ",VLOOKUP(B84,Регистрация!$E$4:$N$103,7,FALSE))</f>
        <v> </v>
      </c>
      <c r="G84" s="19"/>
      <c r="H84" s="18">
        <v>0</v>
      </c>
      <c r="I84" s="8">
        <v>0</v>
      </c>
      <c r="J84" s="8"/>
      <c r="K84" s="8"/>
      <c r="L84" s="8">
        <v>0</v>
      </c>
      <c r="M84" s="8">
        <v>0</v>
      </c>
      <c r="N84" s="51">
        <v>0</v>
      </c>
      <c r="O84" s="20">
        <f t="shared" si="2"/>
        <v>0</v>
      </c>
      <c r="P84" s="16"/>
      <c r="Q84" t="e">
        <f>SUM(#REF!+#REF!+#REF!+#REF!+#REF!)</f>
        <v>#REF!</v>
      </c>
    </row>
    <row r="85" spans="1:17" ht="15" customHeight="1" hidden="1">
      <c r="A85" s="13">
        <v>75</v>
      </c>
      <c r="B85" s="9" t="str">
        <f>IF(ISERROR(VLOOKUP(A85,Регистрация!$D$4:$N$103,2,FALSE))=TRUE," ",VLOOKUP(A85,Регистрация!$D$4:$N$103,2,FALSE))</f>
        <v> </v>
      </c>
      <c r="C85" s="9" t="str">
        <f>IF(ISERROR(VLOOKUP(B85,Регистрация!$E$4:$N$103,2,FALSE))=TRUE," ",VLOOKUP(B85,Регистрация!$E$4:$N$103,2,FALSE))</f>
        <v> </v>
      </c>
      <c r="D85" s="8" t="str">
        <f>IF(ISERROR(VLOOKUP(B85,Регистрация!$E$4:$N$103,6,FALSE))=TRUE," ",IF(VLOOKUP(B85,Регистрация!$E$4:$N$103,6,FALSE)=0,"б/р",VLOOKUP(B85,Регистрация!$E$4:$N$103,6,FALSE)))</f>
        <v> </v>
      </c>
      <c r="E85" s="9" t="str">
        <f>IF(ISERROR(VLOOKUP(B85,Регистрация!$E$4:$N$103,10,FALSE))=TRUE," ",VLOOKUP(B85,Регистрация!$E$4:$N$103,10,FALSE))</f>
        <v> </v>
      </c>
      <c r="F85" s="8" t="str">
        <f>IF(ISERROR(VLOOKUP(B85,Регистрация!$E$4:$N$103,7,FALSE))=TRUE," ",VLOOKUP(B85,Регистрация!$E$4:$N$103,7,FALSE))</f>
        <v> </v>
      </c>
      <c r="G85" s="19"/>
      <c r="H85" s="18">
        <v>0</v>
      </c>
      <c r="I85" s="8">
        <v>0</v>
      </c>
      <c r="J85" s="8"/>
      <c r="K85" s="8"/>
      <c r="L85" s="8">
        <v>0</v>
      </c>
      <c r="M85" s="8">
        <v>0</v>
      </c>
      <c r="N85" s="51">
        <v>0</v>
      </c>
      <c r="O85" s="20">
        <f t="shared" si="2"/>
        <v>0</v>
      </c>
      <c r="P85" s="16"/>
      <c r="Q85" t="e">
        <f>SUM(#REF!+#REF!+#REF!+#REF!+#REF!)</f>
        <v>#REF!</v>
      </c>
    </row>
    <row r="86" spans="1:17" ht="15" customHeight="1" hidden="1">
      <c r="A86" s="13">
        <v>76</v>
      </c>
      <c r="B86" s="9" t="str">
        <f>IF(ISERROR(VLOOKUP(A86,Регистрация!$D$4:$N$103,2,FALSE))=TRUE," ",VLOOKUP(A86,Регистрация!$D$4:$N$103,2,FALSE))</f>
        <v> </v>
      </c>
      <c r="C86" s="9" t="str">
        <f>IF(ISERROR(VLOOKUP(B86,Регистрация!$E$4:$N$103,2,FALSE))=TRUE," ",VLOOKUP(B86,Регистрация!$E$4:$N$103,2,FALSE))</f>
        <v> </v>
      </c>
      <c r="D86" s="8" t="str">
        <f>IF(ISERROR(VLOOKUP(B86,Регистрация!$E$4:$N$103,6,FALSE))=TRUE," ",IF(VLOOKUP(B86,Регистрация!$E$4:$N$103,6,FALSE)=0,"б/р",VLOOKUP(B86,Регистрация!$E$4:$N$103,6,FALSE)))</f>
        <v> </v>
      </c>
      <c r="E86" s="9" t="str">
        <f>IF(ISERROR(VLOOKUP(B86,Регистрация!$E$4:$N$103,10,FALSE))=TRUE," ",VLOOKUP(B86,Регистрация!$E$4:$N$103,10,FALSE))</f>
        <v> </v>
      </c>
      <c r="F86" s="8" t="str">
        <f>IF(ISERROR(VLOOKUP(B86,Регистрация!$E$4:$N$103,7,FALSE))=TRUE," ",VLOOKUP(B86,Регистрация!$E$4:$N$103,7,FALSE))</f>
        <v> </v>
      </c>
      <c r="G86" s="19"/>
      <c r="H86" s="18">
        <v>0</v>
      </c>
      <c r="I86" s="8">
        <v>0</v>
      </c>
      <c r="J86" s="8"/>
      <c r="K86" s="8"/>
      <c r="L86" s="8">
        <v>0</v>
      </c>
      <c r="M86" s="8">
        <v>0</v>
      </c>
      <c r="N86" s="51">
        <v>0</v>
      </c>
      <c r="O86" s="20">
        <f t="shared" si="2"/>
        <v>0</v>
      </c>
      <c r="P86" s="16"/>
      <c r="Q86" t="e">
        <f>SUM(#REF!+#REF!+#REF!+#REF!+#REF!)</f>
        <v>#REF!</v>
      </c>
    </row>
    <row r="87" spans="1:17" ht="15" customHeight="1" hidden="1">
      <c r="A87" s="13">
        <v>77</v>
      </c>
      <c r="B87" s="9" t="str">
        <f>IF(ISERROR(VLOOKUP(A87,Регистрация!$D$4:$N$103,2,FALSE))=TRUE," ",VLOOKUP(A87,Регистрация!$D$4:$N$103,2,FALSE))</f>
        <v> </v>
      </c>
      <c r="C87" s="9" t="str">
        <f>IF(ISERROR(VLOOKUP(B87,Регистрация!$E$4:$N$103,2,FALSE))=TRUE," ",VLOOKUP(B87,Регистрация!$E$4:$N$103,2,FALSE))</f>
        <v> </v>
      </c>
      <c r="D87" s="8" t="str">
        <f>IF(ISERROR(VLOOKUP(B87,Регистрация!$E$4:$N$103,6,FALSE))=TRUE," ",IF(VLOOKUP(B87,Регистрация!$E$4:$N$103,6,FALSE)=0,"б/р",VLOOKUP(B87,Регистрация!$E$4:$N$103,6,FALSE)))</f>
        <v> </v>
      </c>
      <c r="E87" s="9" t="str">
        <f>IF(ISERROR(VLOOKUP(B87,Регистрация!$E$4:$N$103,10,FALSE))=TRUE," ",VLOOKUP(B87,Регистрация!$E$4:$N$103,10,FALSE))</f>
        <v> </v>
      </c>
      <c r="F87" s="8" t="str">
        <f>IF(ISERROR(VLOOKUP(B87,Регистрация!$E$4:$N$103,7,FALSE))=TRUE," ",VLOOKUP(B87,Регистрация!$E$4:$N$103,7,FALSE))</f>
        <v> </v>
      </c>
      <c r="G87" s="19"/>
      <c r="H87" s="18">
        <v>0</v>
      </c>
      <c r="I87" s="8">
        <v>0</v>
      </c>
      <c r="J87" s="8"/>
      <c r="K87" s="8"/>
      <c r="L87" s="8">
        <v>0</v>
      </c>
      <c r="M87" s="8">
        <v>0</v>
      </c>
      <c r="N87" s="51">
        <v>0</v>
      </c>
      <c r="O87" s="20">
        <f t="shared" si="2"/>
        <v>0</v>
      </c>
      <c r="P87" s="16"/>
      <c r="Q87" t="e">
        <f>SUM(#REF!+#REF!+#REF!+#REF!+#REF!)</f>
        <v>#REF!</v>
      </c>
    </row>
    <row r="88" spans="1:17" ht="15" customHeight="1" hidden="1">
      <c r="A88" s="13">
        <v>78</v>
      </c>
      <c r="B88" s="9" t="str">
        <f>IF(ISERROR(VLOOKUP(A88,Регистрация!$D$4:$N$103,2,FALSE))=TRUE," ",VLOOKUP(A88,Регистрация!$D$4:$N$103,2,FALSE))</f>
        <v> </v>
      </c>
      <c r="C88" s="9" t="str">
        <f>IF(ISERROR(VLOOKUP(B88,Регистрация!$E$4:$N$103,2,FALSE))=TRUE," ",VLOOKUP(B88,Регистрация!$E$4:$N$103,2,FALSE))</f>
        <v> </v>
      </c>
      <c r="D88" s="8" t="str">
        <f>IF(ISERROR(VLOOKUP(B88,Регистрация!$E$4:$N$103,6,FALSE))=TRUE," ",IF(VLOOKUP(B88,Регистрация!$E$4:$N$103,6,FALSE)=0,"б/р",VLOOKUP(B88,Регистрация!$E$4:$N$103,6,FALSE)))</f>
        <v> </v>
      </c>
      <c r="E88" s="9" t="str">
        <f>IF(ISERROR(VLOOKUP(B88,Регистрация!$E$4:$N$103,10,FALSE))=TRUE," ",VLOOKUP(B88,Регистрация!$E$4:$N$103,10,FALSE))</f>
        <v> </v>
      </c>
      <c r="F88" s="8" t="str">
        <f>IF(ISERROR(VLOOKUP(B88,Регистрация!$E$4:$N$103,7,FALSE))=TRUE," ",VLOOKUP(B88,Регистрация!$E$4:$N$103,7,FALSE))</f>
        <v> </v>
      </c>
      <c r="G88" s="19"/>
      <c r="H88" s="18">
        <v>0</v>
      </c>
      <c r="I88" s="8">
        <v>0</v>
      </c>
      <c r="J88" s="8"/>
      <c r="K88" s="8"/>
      <c r="L88" s="8">
        <v>0</v>
      </c>
      <c r="M88" s="8">
        <v>0</v>
      </c>
      <c r="N88" s="51">
        <v>0</v>
      </c>
      <c r="O88" s="20">
        <f t="shared" si="2"/>
        <v>0</v>
      </c>
      <c r="P88" s="16"/>
      <c r="Q88" t="e">
        <f>SUM(#REF!+#REF!+#REF!+#REF!+#REF!)</f>
        <v>#REF!</v>
      </c>
    </row>
    <row r="89" spans="1:17" ht="15" customHeight="1" hidden="1">
      <c r="A89" s="13">
        <v>79</v>
      </c>
      <c r="B89" s="9" t="str">
        <f>IF(ISERROR(VLOOKUP(A89,Регистрация!$D$4:$N$103,2,FALSE))=TRUE," ",VLOOKUP(A89,Регистрация!$D$4:$N$103,2,FALSE))</f>
        <v> </v>
      </c>
      <c r="C89" s="9" t="str">
        <f>IF(ISERROR(VLOOKUP(B89,Регистрация!$E$4:$N$103,2,FALSE))=TRUE," ",VLOOKUP(B89,Регистрация!$E$4:$N$103,2,FALSE))</f>
        <v> </v>
      </c>
      <c r="D89" s="8" t="str">
        <f>IF(ISERROR(VLOOKUP(B89,Регистрация!$E$4:$N$103,6,FALSE))=TRUE," ",IF(VLOOKUP(B89,Регистрация!$E$4:$N$103,6,FALSE)=0,"б/р",VLOOKUP(B89,Регистрация!$E$4:$N$103,6,FALSE)))</f>
        <v> </v>
      </c>
      <c r="E89" s="9" t="str">
        <f>IF(ISERROR(VLOOKUP(B89,Регистрация!$E$4:$N$103,10,FALSE))=TRUE," ",VLOOKUP(B89,Регистрация!$E$4:$N$103,10,FALSE))</f>
        <v> </v>
      </c>
      <c r="F89" s="8" t="str">
        <f>IF(ISERROR(VLOOKUP(B89,Регистрация!$E$4:$N$103,7,FALSE))=TRUE," ",VLOOKUP(B89,Регистрация!$E$4:$N$103,7,FALSE))</f>
        <v> </v>
      </c>
      <c r="G89" s="19"/>
      <c r="H89" s="18">
        <v>0</v>
      </c>
      <c r="I89" s="8">
        <v>0</v>
      </c>
      <c r="J89" s="8"/>
      <c r="K89" s="8"/>
      <c r="L89" s="8">
        <v>0</v>
      </c>
      <c r="M89" s="8">
        <v>0</v>
      </c>
      <c r="N89" s="51">
        <v>0</v>
      </c>
      <c r="O89" s="20">
        <f t="shared" si="2"/>
        <v>0</v>
      </c>
      <c r="P89" s="16"/>
      <c r="Q89" t="e">
        <f>SUM(#REF!+#REF!+#REF!+#REF!+#REF!)</f>
        <v>#REF!</v>
      </c>
    </row>
    <row r="90" spans="1:17" ht="15" customHeight="1" hidden="1">
      <c r="A90" s="13">
        <v>80</v>
      </c>
      <c r="B90" s="9" t="str">
        <f>IF(ISERROR(VLOOKUP(A90,Регистрация!$D$4:$N$103,2,FALSE))=TRUE," ",VLOOKUP(A90,Регистрация!$D$4:$N$103,2,FALSE))</f>
        <v> </v>
      </c>
      <c r="C90" s="9" t="str">
        <f>IF(ISERROR(VLOOKUP(B90,Регистрация!$E$4:$N$103,2,FALSE))=TRUE," ",VLOOKUP(B90,Регистрация!$E$4:$N$103,2,FALSE))</f>
        <v> </v>
      </c>
      <c r="D90" s="8" t="str">
        <f>IF(ISERROR(VLOOKUP(B90,Регистрация!$E$4:$N$103,6,FALSE))=TRUE," ",IF(VLOOKUP(B90,Регистрация!$E$4:$N$103,6,FALSE)=0,"б/р",VLOOKUP(B90,Регистрация!$E$4:$N$103,6,FALSE)))</f>
        <v> </v>
      </c>
      <c r="E90" s="9" t="str">
        <f>IF(ISERROR(VLOOKUP(B90,Регистрация!$E$4:$N$103,10,FALSE))=TRUE," ",VLOOKUP(B90,Регистрация!$E$4:$N$103,10,FALSE))</f>
        <v> </v>
      </c>
      <c r="F90" s="8" t="str">
        <f>IF(ISERROR(VLOOKUP(B90,Регистрация!$E$4:$N$103,7,FALSE))=TRUE," ",VLOOKUP(B90,Регистрация!$E$4:$N$103,7,FALSE))</f>
        <v> </v>
      </c>
      <c r="G90" s="19"/>
      <c r="H90" s="18">
        <v>0</v>
      </c>
      <c r="I90" s="8">
        <v>0</v>
      </c>
      <c r="J90" s="8"/>
      <c r="K90" s="8"/>
      <c r="L90" s="8">
        <v>0</v>
      </c>
      <c r="M90" s="8">
        <v>0</v>
      </c>
      <c r="N90" s="51">
        <v>0</v>
      </c>
      <c r="O90" s="20">
        <f t="shared" si="2"/>
        <v>0</v>
      </c>
      <c r="P90" s="16"/>
      <c r="Q90" t="e">
        <f>SUM(#REF!+#REF!+#REF!+#REF!+#REF!)</f>
        <v>#REF!</v>
      </c>
    </row>
    <row r="91" spans="1:17" ht="15" customHeight="1" hidden="1">
      <c r="A91" s="13">
        <v>81</v>
      </c>
      <c r="B91" s="9" t="str">
        <f>IF(ISERROR(VLOOKUP(A91,Регистрация!$D$4:$N$103,2,FALSE))=TRUE," ",VLOOKUP(A91,Регистрация!$D$4:$N$103,2,FALSE))</f>
        <v> </v>
      </c>
      <c r="C91" s="9" t="str">
        <f>IF(ISERROR(VLOOKUP(B91,Регистрация!$E$4:$N$103,2,FALSE))=TRUE," ",VLOOKUP(B91,Регистрация!$E$4:$N$103,2,FALSE))</f>
        <v> </v>
      </c>
      <c r="D91" s="8" t="str">
        <f>IF(ISERROR(VLOOKUP(B91,Регистрация!$E$4:$N$103,6,FALSE))=TRUE," ",IF(VLOOKUP(B91,Регистрация!$E$4:$N$103,6,FALSE)=0,"б/р",VLOOKUP(B91,Регистрация!$E$4:$N$103,6,FALSE)))</f>
        <v> </v>
      </c>
      <c r="E91" s="9" t="str">
        <f>IF(ISERROR(VLOOKUP(B91,Регистрация!$E$4:$N$103,10,FALSE))=TRUE," ",VLOOKUP(B91,Регистрация!$E$4:$N$103,10,FALSE))</f>
        <v> </v>
      </c>
      <c r="F91" s="8" t="str">
        <f>IF(ISERROR(VLOOKUP(B91,Регистрация!$E$4:$N$103,7,FALSE))=TRUE," ",VLOOKUP(B91,Регистрация!$E$4:$N$103,7,FALSE))</f>
        <v> </v>
      </c>
      <c r="G91" s="19"/>
      <c r="H91" s="18">
        <v>0</v>
      </c>
      <c r="I91" s="8">
        <v>0</v>
      </c>
      <c r="J91" s="8"/>
      <c r="K91" s="8"/>
      <c r="L91" s="8">
        <v>0</v>
      </c>
      <c r="M91" s="8">
        <v>0</v>
      </c>
      <c r="N91" s="51">
        <v>0</v>
      </c>
      <c r="O91" s="20">
        <f t="shared" si="2"/>
        <v>0</v>
      </c>
      <c r="P91" s="16"/>
      <c r="Q91" t="e">
        <f>SUM(#REF!+#REF!+#REF!+#REF!+#REF!)</f>
        <v>#REF!</v>
      </c>
    </row>
    <row r="92" spans="1:17" ht="15" customHeight="1" hidden="1">
      <c r="A92" s="13">
        <v>82</v>
      </c>
      <c r="B92" s="9" t="str">
        <f>IF(ISERROR(VLOOKUP(A92,Регистрация!$D$4:$N$103,2,FALSE))=TRUE," ",VLOOKUP(A92,Регистрация!$D$4:$N$103,2,FALSE))</f>
        <v> </v>
      </c>
      <c r="C92" s="9" t="str">
        <f>IF(ISERROR(VLOOKUP(B92,Регистрация!$E$4:$N$103,2,FALSE))=TRUE," ",VLOOKUP(B92,Регистрация!$E$4:$N$103,2,FALSE))</f>
        <v> </v>
      </c>
      <c r="D92" s="8" t="str">
        <f>IF(ISERROR(VLOOKUP(B92,Регистрация!$E$4:$N$103,6,FALSE))=TRUE," ",IF(VLOOKUP(B92,Регистрация!$E$4:$N$103,6,FALSE)=0,"б/р",VLOOKUP(B92,Регистрация!$E$4:$N$103,6,FALSE)))</f>
        <v> </v>
      </c>
      <c r="E92" s="9" t="str">
        <f>IF(ISERROR(VLOOKUP(B92,Регистрация!$E$4:$N$103,10,FALSE))=TRUE," ",VLOOKUP(B92,Регистрация!$E$4:$N$103,10,FALSE))</f>
        <v> </v>
      </c>
      <c r="F92" s="8" t="str">
        <f>IF(ISERROR(VLOOKUP(B92,Регистрация!$E$4:$N$103,7,FALSE))=TRUE," ",VLOOKUP(B92,Регистрация!$E$4:$N$103,7,FALSE))</f>
        <v> </v>
      </c>
      <c r="G92" s="19"/>
      <c r="H92" s="18">
        <v>0</v>
      </c>
      <c r="I92" s="8">
        <v>0</v>
      </c>
      <c r="J92" s="8"/>
      <c r="K92" s="8"/>
      <c r="L92" s="8">
        <v>0</v>
      </c>
      <c r="M92" s="8">
        <v>0</v>
      </c>
      <c r="N92" s="51">
        <v>0</v>
      </c>
      <c r="O92" s="20">
        <f t="shared" si="2"/>
        <v>0</v>
      </c>
      <c r="P92" s="16"/>
      <c r="Q92" t="e">
        <f>SUM(#REF!+#REF!+#REF!+#REF!+#REF!)</f>
        <v>#REF!</v>
      </c>
    </row>
    <row r="93" spans="1:17" ht="15" customHeight="1" hidden="1">
      <c r="A93" s="13">
        <v>83</v>
      </c>
      <c r="B93" s="9" t="str">
        <f>IF(ISERROR(VLOOKUP(A93,Регистрация!$D$4:$N$103,2,FALSE))=TRUE," ",VLOOKUP(A93,Регистрация!$D$4:$N$103,2,FALSE))</f>
        <v> </v>
      </c>
      <c r="C93" s="9" t="str">
        <f>IF(ISERROR(VLOOKUP(B93,Регистрация!$E$4:$N$103,2,FALSE))=TRUE," ",VLOOKUP(B93,Регистрация!$E$4:$N$103,2,FALSE))</f>
        <v> </v>
      </c>
      <c r="D93" s="8" t="str">
        <f>IF(ISERROR(VLOOKUP(B93,Регистрация!$E$4:$N$103,6,FALSE))=TRUE," ",IF(VLOOKUP(B93,Регистрация!$E$4:$N$103,6,FALSE)=0,"б/р",VLOOKUP(B93,Регистрация!$E$4:$N$103,6,FALSE)))</f>
        <v> </v>
      </c>
      <c r="E93" s="9" t="str">
        <f>IF(ISERROR(VLOOKUP(B93,Регистрация!$E$4:$N$103,10,FALSE))=TRUE," ",VLOOKUP(B93,Регистрация!$E$4:$N$103,10,FALSE))</f>
        <v> </v>
      </c>
      <c r="F93" s="8" t="str">
        <f>IF(ISERROR(VLOOKUP(B93,Регистрация!$E$4:$N$103,7,FALSE))=TRUE," ",VLOOKUP(B93,Регистрация!$E$4:$N$103,7,FALSE))</f>
        <v> </v>
      </c>
      <c r="G93" s="19"/>
      <c r="H93" s="18">
        <v>0</v>
      </c>
      <c r="I93" s="8">
        <v>0</v>
      </c>
      <c r="J93" s="8"/>
      <c r="K93" s="8"/>
      <c r="L93" s="8">
        <v>0</v>
      </c>
      <c r="M93" s="8">
        <v>0</v>
      </c>
      <c r="N93" s="51">
        <v>0</v>
      </c>
      <c r="O93" s="20">
        <f t="shared" si="2"/>
        <v>0</v>
      </c>
      <c r="P93" s="16"/>
      <c r="Q93" t="e">
        <f>SUM(#REF!+#REF!+#REF!+#REF!+#REF!)</f>
        <v>#REF!</v>
      </c>
    </row>
    <row r="94" spans="1:17" ht="15" customHeight="1" hidden="1">
      <c r="A94" s="13">
        <v>84</v>
      </c>
      <c r="B94" s="9" t="str">
        <f>IF(ISERROR(VLOOKUP(A94,Регистрация!$D$4:$N$103,2,FALSE))=TRUE," ",VLOOKUP(A94,Регистрация!$D$4:$N$103,2,FALSE))</f>
        <v> </v>
      </c>
      <c r="C94" s="9" t="str">
        <f>IF(ISERROR(VLOOKUP(B94,Регистрация!$E$4:$N$103,2,FALSE))=TRUE," ",VLOOKUP(B94,Регистрация!$E$4:$N$103,2,FALSE))</f>
        <v> </v>
      </c>
      <c r="D94" s="8" t="str">
        <f>IF(ISERROR(VLOOKUP(B94,Регистрация!$E$4:$N$103,6,FALSE))=TRUE," ",IF(VLOOKUP(B94,Регистрация!$E$4:$N$103,6,FALSE)=0,"б/р",VLOOKUP(B94,Регистрация!$E$4:$N$103,6,FALSE)))</f>
        <v> </v>
      </c>
      <c r="E94" s="9" t="str">
        <f>IF(ISERROR(VLOOKUP(B94,Регистрация!$E$4:$N$103,10,FALSE))=TRUE," ",VLOOKUP(B94,Регистрация!$E$4:$N$103,10,FALSE))</f>
        <v> </v>
      </c>
      <c r="F94" s="8" t="str">
        <f>IF(ISERROR(VLOOKUP(B94,Регистрация!$E$4:$N$103,7,FALSE))=TRUE," ",VLOOKUP(B94,Регистрация!$E$4:$N$103,7,FALSE))</f>
        <v> </v>
      </c>
      <c r="G94" s="19"/>
      <c r="H94" s="18">
        <v>0</v>
      </c>
      <c r="I94" s="8">
        <v>0</v>
      </c>
      <c r="J94" s="8"/>
      <c r="K94" s="8"/>
      <c r="L94" s="8">
        <v>0</v>
      </c>
      <c r="M94" s="8">
        <v>0</v>
      </c>
      <c r="N94" s="51">
        <v>0</v>
      </c>
      <c r="O94" s="20">
        <f t="shared" si="2"/>
        <v>0</v>
      </c>
      <c r="P94" s="16"/>
      <c r="Q94" t="e">
        <f>SUM(#REF!+#REF!+#REF!+#REF!+#REF!)</f>
        <v>#REF!</v>
      </c>
    </row>
    <row r="95" spans="1:17" ht="15" customHeight="1" hidden="1">
      <c r="A95" s="13">
        <v>85</v>
      </c>
      <c r="B95" s="9" t="str">
        <f>IF(ISERROR(VLOOKUP(A95,Регистрация!$D$4:$N$103,2,FALSE))=TRUE," ",VLOOKUP(A95,Регистрация!$D$4:$N$103,2,FALSE))</f>
        <v> </v>
      </c>
      <c r="C95" s="9" t="str">
        <f>IF(ISERROR(VLOOKUP(B95,Регистрация!$E$4:$N$103,2,FALSE))=TRUE," ",VLOOKUP(B95,Регистрация!$E$4:$N$103,2,FALSE))</f>
        <v> </v>
      </c>
      <c r="D95" s="8" t="str">
        <f>IF(ISERROR(VLOOKUP(B95,Регистрация!$E$4:$N$103,6,FALSE))=TRUE," ",IF(VLOOKUP(B95,Регистрация!$E$4:$N$103,6,FALSE)=0,"б/р",VLOOKUP(B95,Регистрация!$E$4:$N$103,6,FALSE)))</f>
        <v> </v>
      </c>
      <c r="E95" s="9" t="str">
        <f>IF(ISERROR(VLOOKUP(B95,Регистрация!$E$4:$N$103,10,FALSE))=TRUE," ",VLOOKUP(B95,Регистрация!$E$4:$N$103,10,FALSE))</f>
        <v> </v>
      </c>
      <c r="F95" s="8" t="str">
        <f>IF(ISERROR(VLOOKUP(B95,Регистрация!$E$4:$N$103,7,FALSE))=TRUE," ",VLOOKUP(B95,Регистрация!$E$4:$N$103,7,FALSE))</f>
        <v> </v>
      </c>
      <c r="G95" s="19"/>
      <c r="H95" s="18">
        <v>0</v>
      </c>
      <c r="I95" s="8">
        <v>0</v>
      </c>
      <c r="J95" s="8"/>
      <c r="K95" s="8"/>
      <c r="L95" s="8">
        <v>0</v>
      </c>
      <c r="M95" s="8">
        <v>0</v>
      </c>
      <c r="N95" s="51">
        <v>0</v>
      </c>
      <c r="O95" s="20">
        <f t="shared" si="2"/>
        <v>0</v>
      </c>
      <c r="P95" s="16"/>
      <c r="Q95" t="e">
        <f>SUM(#REF!+#REF!+#REF!+#REF!+#REF!)</f>
        <v>#REF!</v>
      </c>
    </row>
    <row r="96" spans="1:17" ht="15" customHeight="1" hidden="1">
      <c r="A96" s="13">
        <v>86</v>
      </c>
      <c r="B96" s="9" t="str">
        <f>IF(ISERROR(VLOOKUP(A96,Регистрация!$D$4:$N$103,2,FALSE))=TRUE," ",VLOOKUP(A96,Регистрация!$D$4:$N$103,2,FALSE))</f>
        <v> </v>
      </c>
      <c r="C96" s="9" t="str">
        <f>IF(ISERROR(VLOOKUP(B96,Регистрация!$E$4:$N$103,2,FALSE))=TRUE," ",VLOOKUP(B96,Регистрация!$E$4:$N$103,2,FALSE))</f>
        <v> </v>
      </c>
      <c r="D96" s="8" t="str">
        <f>IF(ISERROR(VLOOKUP(B96,Регистрация!$E$4:$N$103,6,FALSE))=TRUE," ",IF(VLOOKUP(B96,Регистрация!$E$4:$N$103,6,FALSE)=0,"б/р",VLOOKUP(B96,Регистрация!$E$4:$N$103,6,FALSE)))</f>
        <v> </v>
      </c>
      <c r="E96" s="9" t="str">
        <f>IF(ISERROR(VLOOKUP(B96,Регистрация!$E$4:$N$103,10,FALSE))=TRUE," ",VLOOKUP(B96,Регистрация!$E$4:$N$103,10,FALSE))</f>
        <v> </v>
      </c>
      <c r="F96" s="8" t="str">
        <f>IF(ISERROR(VLOOKUP(B96,Регистрация!$E$4:$N$103,7,FALSE))=TRUE," ",VLOOKUP(B96,Регистрация!$E$4:$N$103,7,FALSE))</f>
        <v> </v>
      </c>
      <c r="G96" s="19"/>
      <c r="H96" s="18">
        <v>0</v>
      </c>
      <c r="I96" s="8">
        <v>0</v>
      </c>
      <c r="J96" s="8"/>
      <c r="K96" s="8"/>
      <c r="L96" s="8">
        <v>0</v>
      </c>
      <c r="M96" s="8">
        <v>0</v>
      </c>
      <c r="N96" s="51">
        <v>0</v>
      </c>
      <c r="O96" s="20">
        <f t="shared" si="2"/>
        <v>0</v>
      </c>
      <c r="P96" s="16"/>
      <c r="Q96" t="e">
        <f>SUM(#REF!+#REF!+#REF!+#REF!+#REF!)</f>
        <v>#REF!</v>
      </c>
    </row>
    <row r="97" spans="1:17" ht="15" customHeight="1" hidden="1">
      <c r="A97" s="13">
        <v>87</v>
      </c>
      <c r="B97" s="9" t="str">
        <f>IF(ISERROR(VLOOKUP(A97,Регистрация!$D$4:$N$103,2,FALSE))=TRUE," ",VLOOKUP(A97,Регистрация!$D$4:$N$103,2,FALSE))</f>
        <v> </v>
      </c>
      <c r="C97" s="9" t="str">
        <f>IF(ISERROR(VLOOKUP(B97,Регистрация!$E$4:$N$103,2,FALSE))=TRUE," ",VLOOKUP(B97,Регистрация!$E$4:$N$103,2,FALSE))</f>
        <v> </v>
      </c>
      <c r="D97" s="8" t="str">
        <f>IF(ISERROR(VLOOKUP(B97,Регистрация!$E$4:$N$103,6,FALSE))=TRUE," ",IF(VLOOKUP(B97,Регистрация!$E$4:$N$103,6,FALSE)=0,"б/р",VLOOKUP(B97,Регистрация!$E$4:$N$103,6,FALSE)))</f>
        <v> </v>
      </c>
      <c r="E97" s="9" t="str">
        <f>IF(ISERROR(VLOOKUP(B97,Регистрация!$E$4:$N$103,10,FALSE))=TRUE," ",VLOOKUP(B97,Регистрация!$E$4:$N$103,10,FALSE))</f>
        <v> </v>
      </c>
      <c r="F97" s="8" t="str">
        <f>IF(ISERROR(VLOOKUP(B97,Регистрация!$E$4:$N$103,7,FALSE))=TRUE," ",VLOOKUP(B97,Регистрация!$E$4:$N$103,7,FALSE))</f>
        <v> </v>
      </c>
      <c r="G97" s="19"/>
      <c r="H97" s="18">
        <v>0</v>
      </c>
      <c r="I97" s="8">
        <v>0</v>
      </c>
      <c r="J97" s="8"/>
      <c r="K97" s="8"/>
      <c r="L97" s="8">
        <v>0</v>
      </c>
      <c r="M97" s="8">
        <v>0</v>
      </c>
      <c r="N97" s="51">
        <v>0</v>
      </c>
      <c r="O97" s="20">
        <f t="shared" si="2"/>
        <v>0</v>
      </c>
      <c r="P97" s="16"/>
      <c r="Q97" t="e">
        <f>SUM(#REF!+#REF!+#REF!+#REF!+#REF!)</f>
        <v>#REF!</v>
      </c>
    </row>
    <row r="98" spans="1:17" ht="15" customHeight="1" hidden="1">
      <c r="A98" s="13">
        <v>88</v>
      </c>
      <c r="B98" s="9" t="str">
        <f>IF(ISERROR(VLOOKUP(A98,Регистрация!$D$4:$N$103,2,FALSE))=TRUE," ",VLOOKUP(A98,Регистрация!$D$4:$N$103,2,FALSE))</f>
        <v> </v>
      </c>
      <c r="C98" s="9" t="str">
        <f>IF(ISERROR(VLOOKUP(B98,Регистрация!$E$4:$N$103,2,FALSE))=TRUE," ",VLOOKUP(B98,Регистрация!$E$4:$N$103,2,FALSE))</f>
        <v> </v>
      </c>
      <c r="D98" s="8" t="str">
        <f>IF(ISERROR(VLOOKUP(B98,Регистрация!$E$4:$N$103,6,FALSE))=TRUE," ",IF(VLOOKUP(B98,Регистрация!$E$4:$N$103,6,FALSE)=0,"б/р",VLOOKUP(B98,Регистрация!$E$4:$N$103,6,FALSE)))</f>
        <v> </v>
      </c>
      <c r="E98" s="9" t="str">
        <f>IF(ISERROR(VLOOKUP(B98,Регистрация!$E$4:$N$103,10,FALSE))=TRUE," ",VLOOKUP(B98,Регистрация!$E$4:$N$103,10,FALSE))</f>
        <v> </v>
      </c>
      <c r="F98" s="8" t="str">
        <f>IF(ISERROR(VLOOKUP(B98,Регистрация!$E$4:$N$103,7,FALSE))=TRUE," ",VLOOKUP(B98,Регистрация!$E$4:$N$103,7,FALSE))</f>
        <v> </v>
      </c>
      <c r="G98" s="19"/>
      <c r="H98" s="18">
        <v>0</v>
      </c>
      <c r="I98" s="8">
        <v>0</v>
      </c>
      <c r="J98" s="8"/>
      <c r="K98" s="8"/>
      <c r="L98" s="8">
        <v>0</v>
      </c>
      <c r="M98" s="8">
        <v>0</v>
      </c>
      <c r="N98" s="51">
        <v>0</v>
      </c>
      <c r="O98" s="20">
        <f t="shared" si="2"/>
        <v>0</v>
      </c>
      <c r="P98" s="16"/>
      <c r="Q98" t="e">
        <f>SUM(#REF!+#REF!+#REF!+#REF!+#REF!)</f>
        <v>#REF!</v>
      </c>
    </row>
    <row r="99" spans="1:17" ht="15" customHeight="1" hidden="1">
      <c r="A99" s="13">
        <v>89</v>
      </c>
      <c r="B99" s="9" t="str">
        <f>IF(ISERROR(VLOOKUP(A99,Регистрация!$D$4:$N$103,2,FALSE))=TRUE," ",VLOOKUP(A99,Регистрация!$D$4:$N$103,2,FALSE))</f>
        <v> </v>
      </c>
      <c r="C99" s="9" t="str">
        <f>IF(ISERROR(VLOOKUP(B99,Регистрация!$E$4:$N$103,2,FALSE))=TRUE," ",VLOOKUP(B99,Регистрация!$E$4:$N$103,2,FALSE))</f>
        <v> </v>
      </c>
      <c r="D99" s="8" t="str">
        <f>IF(ISERROR(VLOOKUP(B99,Регистрация!$E$4:$N$103,6,FALSE))=TRUE," ",IF(VLOOKUP(B99,Регистрация!$E$4:$N$103,6,FALSE)=0,"б/р",VLOOKUP(B99,Регистрация!$E$4:$N$103,6,FALSE)))</f>
        <v> </v>
      </c>
      <c r="E99" s="9" t="str">
        <f>IF(ISERROR(VLOOKUP(B99,Регистрация!$E$4:$N$103,10,FALSE))=TRUE," ",VLOOKUP(B99,Регистрация!$E$4:$N$103,10,FALSE))</f>
        <v> </v>
      </c>
      <c r="F99" s="8" t="str">
        <f>IF(ISERROR(VLOOKUP(B99,Регистрация!$E$4:$N$103,7,FALSE))=TRUE," ",VLOOKUP(B99,Регистрация!$E$4:$N$103,7,FALSE))</f>
        <v> </v>
      </c>
      <c r="G99" s="19"/>
      <c r="H99" s="18">
        <v>0</v>
      </c>
      <c r="I99" s="8">
        <v>0</v>
      </c>
      <c r="J99" s="8"/>
      <c r="K99" s="8"/>
      <c r="L99" s="8">
        <v>0</v>
      </c>
      <c r="M99" s="8">
        <v>0</v>
      </c>
      <c r="N99" s="51">
        <v>0</v>
      </c>
      <c r="O99" s="20">
        <f t="shared" si="2"/>
        <v>0</v>
      </c>
      <c r="P99" s="16"/>
      <c r="Q99" t="e">
        <f>SUM(#REF!+#REF!+#REF!+#REF!+#REF!)</f>
        <v>#REF!</v>
      </c>
    </row>
    <row r="100" spans="1:17" ht="15" customHeight="1" hidden="1">
      <c r="A100" s="13">
        <v>90</v>
      </c>
      <c r="B100" s="9" t="str">
        <f>IF(ISERROR(VLOOKUP(A100,Регистрация!$D$4:$N$103,2,FALSE))=TRUE," ",VLOOKUP(A100,Регистрация!$D$4:$N$103,2,FALSE))</f>
        <v> </v>
      </c>
      <c r="C100" s="9" t="str">
        <f>IF(ISERROR(VLOOKUP(B100,Регистрация!$E$4:$N$103,2,FALSE))=TRUE," ",VLOOKUP(B100,Регистрация!$E$4:$N$103,2,FALSE))</f>
        <v> </v>
      </c>
      <c r="D100" s="8" t="str">
        <f>IF(ISERROR(VLOOKUP(B100,Регистрация!$E$4:$N$103,6,FALSE))=TRUE," ",IF(VLOOKUP(B100,Регистрация!$E$4:$N$103,6,FALSE)=0,"б/р",VLOOKUP(B100,Регистрация!$E$4:$N$103,6,FALSE)))</f>
        <v> </v>
      </c>
      <c r="E100" s="9" t="str">
        <f>IF(ISERROR(VLOOKUP(B100,Регистрация!$E$4:$N$103,10,FALSE))=TRUE," ",VLOOKUP(B100,Регистрация!$E$4:$N$103,10,FALSE))</f>
        <v> </v>
      </c>
      <c r="F100" s="8" t="str">
        <f>IF(ISERROR(VLOOKUP(B100,Регистрация!$E$4:$N$103,7,FALSE))=TRUE," ",VLOOKUP(B100,Регистрация!$E$4:$N$103,7,FALSE))</f>
        <v> </v>
      </c>
      <c r="G100" s="19"/>
      <c r="H100" s="18">
        <v>0</v>
      </c>
      <c r="I100" s="8">
        <v>0</v>
      </c>
      <c r="J100" s="8"/>
      <c r="K100" s="8"/>
      <c r="L100" s="8">
        <v>0</v>
      </c>
      <c r="M100" s="8">
        <v>0</v>
      </c>
      <c r="N100" s="51">
        <v>0</v>
      </c>
      <c r="O100" s="20">
        <f t="shared" si="2"/>
        <v>0</v>
      </c>
      <c r="P100" s="16"/>
      <c r="Q100" t="e">
        <f>SUM(#REF!+#REF!+#REF!+#REF!+#REF!)</f>
        <v>#REF!</v>
      </c>
    </row>
    <row r="101" spans="1:17" ht="15" customHeight="1" hidden="1">
      <c r="A101" s="13">
        <v>91</v>
      </c>
      <c r="B101" s="9" t="str">
        <f>IF(ISERROR(VLOOKUP(A101,Регистрация!$D$4:$N$103,2,FALSE))=TRUE," ",VLOOKUP(A101,Регистрация!$D$4:$N$103,2,FALSE))</f>
        <v> </v>
      </c>
      <c r="C101" s="9" t="str">
        <f>IF(ISERROR(VLOOKUP(B101,Регистрация!$E$4:$N$103,2,FALSE))=TRUE," ",VLOOKUP(B101,Регистрация!$E$4:$N$103,2,FALSE))</f>
        <v> </v>
      </c>
      <c r="D101" s="8" t="str">
        <f>IF(ISERROR(VLOOKUP(B101,Регистрация!$E$4:$N$103,6,FALSE))=TRUE," ",IF(VLOOKUP(B101,Регистрация!$E$4:$N$103,6,FALSE)=0,"б/р",VLOOKUP(B101,Регистрация!$E$4:$N$103,6,FALSE)))</f>
        <v> </v>
      </c>
      <c r="E101" s="9" t="str">
        <f>IF(ISERROR(VLOOKUP(B101,Регистрация!$E$4:$N$103,10,FALSE))=TRUE," ",VLOOKUP(B101,Регистрация!$E$4:$N$103,10,FALSE))</f>
        <v> </v>
      </c>
      <c r="F101" s="8" t="str">
        <f>IF(ISERROR(VLOOKUP(B101,Регистрация!$E$4:$N$103,7,FALSE))=TRUE," ",VLOOKUP(B101,Регистрация!$E$4:$N$103,7,FALSE))</f>
        <v> </v>
      </c>
      <c r="G101" s="19"/>
      <c r="H101" s="18">
        <v>0</v>
      </c>
      <c r="I101" s="8">
        <v>0</v>
      </c>
      <c r="J101" s="8"/>
      <c r="K101" s="8"/>
      <c r="L101" s="8">
        <v>0</v>
      </c>
      <c r="M101" s="8">
        <v>0</v>
      </c>
      <c r="N101" s="51">
        <v>0</v>
      </c>
      <c r="O101" s="20">
        <f t="shared" si="2"/>
        <v>0</v>
      </c>
      <c r="P101" s="16"/>
      <c r="Q101" t="e">
        <f>SUM(#REF!+#REF!+#REF!+#REF!+#REF!)</f>
        <v>#REF!</v>
      </c>
    </row>
    <row r="102" spans="1:17" ht="15" customHeight="1" hidden="1">
      <c r="A102" s="13">
        <v>92</v>
      </c>
      <c r="B102" s="9" t="str">
        <f>IF(ISERROR(VLOOKUP(A102,Регистрация!$D$4:$N$103,2,FALSE))=TRUE," ",VLOOKUP(A102,Регистрация!$D$4:$N$103,2,FALSE))</f>
        <v> </v>
      </c>
      <c r="C102" s="9" t="str">
        <f>IF(ISERROR(VLOOKUP(B102,Регистрация!$E$4:$N$103,2,FALSE))=TRUE," ",VLOOKUP(B102,Регистрация!$E$4:$N$103,2,FALSE))</f>
        <v> </v>
      </c>
      <c r="D102" s="8" t="str">
        <f>IF(ISERROR(VLOOKUP(B102,Регистрация!$E$4:$N$103,6,FALSE))=TRUE," ",IF(VLOOKUP(B102,Регистрация!$E$4:$N$103,6,FALSE)=0,"б/р",VLOOKUP(B102,Регистрация!$E$4:$N$103,6,FALSE)))</f>
        <v> </v>
      </c>
      <c r="E102" s="9" t="str">
        <f>IF(ISERROR(VLOOKUP(B102,Регистрация!$E$4:$N$103,10,FALSE))=TRUE," ",VLOOKUP(B102,Регистрация!$E$4:$N$103,10,FALSE))</f>
        <v> </v>
      </c>
      <c r="F102" s="8" t="str">
        <f>IF(ISERROR(VLOOKUP(B102,Регистрация!$E$4:$N$103,7,FALSE))=TRUE," ",VLOOKUP(B102,Регистрация!$E$4:$N$103,7,FALSE))</f>
        <v> </v>
      </c>
      <c r="G102" s="19"/>
      <c r="H102" s="18">
        <v>0</v>
      </c>
      <c r="I102" s="8">
        <v>0</v>
      </c>
      <c r="J102" s="8"/>
      <c r="K102" s="8"/>
      <c r="L102" s="8">
        <v>0</v>
      </c>
      <c r="M102" s="8">
        <v>0</v>
      </c>
      <c r="N102" s="51">
        <v>0</v>
      </c>
      <c r="O102" s="20">
        <f t="shared" si="2"/>
        <v>0</v>
      </c>
      <c r="P102" s="16"/>
      <c r="Q102" t="e">
        <f>SUM(#REF!+#REF!+#REF!+#REF!+#REF!)</f>
        <v>#REF!</v>
      </c>
    </row>
    <row r="103" spans="1:17" ht="15" customHeight="1" hidden="1">
      <c r="A103" s="13">
        <v>93</v>
      </c>
      <c r="B103" s="9" t="str">
        <f>IF(ISERROR(VLOOKUP(A103,Регистрация!$D$4:$N$103,2,FALSE))=TRUE," ",VLOOKUP(A103,Регистрация!$D$4:$N$103,2,FALSE))</f>
        <v> </v>
      </c>
      <c r="C103" s="9" t="str">
        <f>IF(ISERROR(VLOOKUP(B103,Регистрация!$E$4:$N$103,2,FALSE))=TRUE," ",VLOOKUP(B103,Регистрация!$E$4:$N$103,2,FALSE))</f>
        <v> </v>
      </c>
      <c r="D103" s="8" t="str">
        <f>IF(ISERROR(VLOOKUP(B103,Регистрация!$E$4:$N$103,6,FALSE))=TRUE," ",IF(VLOOKUP(B103,Регистрация!$E$4:$N$103,6,FALSE)=0,"б/р",VLOOKUP(B103,Регистрация!$E$4:$N$103,6,FALSE)))</f>
        <v> </v>
      </c>
      <c r="E103" s="9" t="str">
        <f>IF(ISERROR(VLOOKUP(B103,Регистрация!$E$4:$N$103,10,FALSE))=TRUE," ",VLOOKUP(B103,Регистрация!$E$4:$N$103,10,FALSE))</f>
        <v> </v>
      </c>
      <c r="F103" s="8" t="str">
        <f>IF(ISERROR(VLOOKUP(B103,Регистрация!$E$4:$N$103,7,FALSE))=TRUE," ",VLOOKUP(B103,Регистрация!$E$4:$N$103,7,FALSE))</f>
        <v> </v>
      </c>
      <c r="G103" s="19"/>
      <c r="H103" s="18">
        <v>0</v>
      </c>
      <c r="I103" s="8">
        <v>0</v>
      </c>
      <c r="J103" s="8"/>
      <c r="K103" s="8"/>
      <c r="L103" s="8">
        <v>0</v>
      </c>
      <c r="M103" s="8">
        <v>0</v>
      </c>
      <c r="N103" s="51">
        <v>0</v>
      </c>
      <c r="O103" s="20">
        <f t="shared" si="2"/>
        <v>0</v>
      </c>
      <c r="P103" s="16"/>
      <c r="Q103" t="e">
        <f>SUM(#REF!+#REF!+#REF!+#REF!+#REF!)</f>
        <v>#REF!</v>
      </c>
    </row>
    <row r="104" spans="1:17" ht="15" customHeight="1" hidden="1">
      <c r="A104" s="13">
        <v>94</v>
      </c>
      <c r="B104" s="9" t="str">
        <f>IF(ISERROR(VLOOKUP(A104,Регистрация!$D$4:$N$103,2,FALSE))=TRUE," ",VLOOKUP(A104,Регистрация!$D$4:$N$103,2,FALSE))</f>
        <v> </v>
      </c>
      <c r="C104" s="9" t="str">
        <f>IF(ISERROR(VLOOKUP(B104,Регистрация!$E$4:$N$103,2,FALSE))=TRUE," ",VLOOKUP(B104,Регистрация!$E$4:$N$103,2,FALSE))</f>
        <v> </v>
      </c>
      <c r="D104" s="8" t="str">
        <f>IF(ISERROR(VLOOKUP(B104,Регистрация!$E$4:$N$103,6,FALSE))=TRUE," ",IF(VLOOKUP(B104,Регистрация!$E$4:$N$103,6,FALSE)=0,"б/р",VLOOKUP(B104,Регистрация!$E$4:$N$103,6,FALSE)))</f>
        <v> </v>
      </c>
      <c r="E104" s="9" t="str">
        <f>IF(ISERROR(VLOOKUP(B104,Регистрация!$E$4:$N$103,10,FALSE))=TRUE," ",VLOOKUP(B104,Регистрация!$E$4:$N$103,10,FALSE))</f>
        <v> </v>
      </c>
      <c r="F104" s="8" t="str">
        <f>IF(ISERROR(VLOOKUP(B104,Регистрация!$E$4:$N$103,7,FALSE))=TRUE," ",VLOOKUP(B104,Регистрация!$E$4:$N$103,7,FALSE))</f>
        <v> </v>
      </c>
      <c r="G104" s="19"/>
      <c r="H104" s="18">
        <v>0</v>
      </c>
      <c r="I104" s="8">
        <v>0</v>
      </c>
      <c r="J104" s="8"/>
      <c r="K104" s="8"/>
      <c r="L104" s="8">
        <v>0</v>
      </c>
      <c r="M104" s="8">
        <v>0</v>
      </c>
      <c r="N104" s="51">
        <v>0</v>
      </c>
      <c r="O104" s="20">
        <f t="shared" si="2"/>
        <v>0</v>
      </c>
      <c r="P104" s="16"/>
      <c r="Q104" t="e">
        <f>SUM(#REF!+#REF!+#REF!+#REF!+#REF!)</f>
        <v>#REF!</v>
      </c>
    </row>
    <row r="105" spans="1:17" ht="15" customHeight="1" hidden="1">
      <c r="A105" s="13">
        <v>95</v>
      </c>
      <c r="B105" s="9" t="str">
        <f>IF(ISERROR(VLOOKUP(A105,Регистрация!$D$4:$N$103,2,FALSE))=TRUE," ",VLOOKUP(A105,Регистрация!$D$4:$N$103,2,FALSE))</f>
        <v> </v>
      </c>
      <c r="C105" s="9" t="str">
        <f>IF(ISERROR(VLOOKUP(B105,Регистрация!$E$4:$N$103,2,FALSE))=TRUE," ",VLOOKUP(B105,Регистрация!$E$4:$N$103,2,FALSE))</f>
        <v> </v>
      </c>
      <c r="D105" s="8" t="str">
        <f>IF(ISERROR(VLOOKUP(B105,Регистрация!$E$4:$N$103,6,FALSE))=TRUE," ",IF(VLOOKUP(B105,Регистрация!$E$4:$N$103,6,FALSE)=0,"б/р",VLOOKUP(B105,Регистрация!$E$4:$N$103,6,FALSE)))</f>
        <v> </v>
      </c>
      <c r="E105" s="9" t="str">
        <f>IF(ISERROR(VLOOKUP(B105,Регистрация!$E$4:$N$103,10,FALSE))=TRUE," ",VLOOKUP(B105,Регистрация!$E$4:$N$103,10,FALSE))</f>
        <v> </v>
      </c>
      <c r="F105" s="8" t="str">
        <f>IF(ISERROR(VLOOKUP(B105,Регистрация!$E$4:$N$103,7,FALSE))=TRUE," ",VLOOKUP(B105,Регистрация!$E$4:$N$103,7,FALSE))</f>
        <v> </v>
      </c>
      <c r="G105" s="19"/>
      <c r="H105" s="18">
        <v>0</v>
      </c>
      <c r="I105" s="8">
        <v>0</v>
      </c>
      <c r="J105" s="8"/>
      <c r="K105" s="8"/>
      <c r="L105" s="8">
        <v>0</v>
      </c>
      <c r="M105" s="8">
        <v>0</v>
      </c>
      <c r="N105" s="51">
        <v>0</v>
      </c>
      <c r="O105" s="20">
        <f t="shared" si="2"/>
        <v>0</v>
      </c>
      <c r="P105" s="16"/>
      <c r="Q105" t="e">
        <f>SUM(#REF!+#REF!+#REF!+#REF!+#REF!)</f>
        <v>#REF!</v>
      </c>
    </row>
    <row r="106" spans="1:17" ht="15" customHeight="1" hidden="1">
      <c r="A106" s="13">
        <v>96</v>
      </c>
      <c r="B106" s="9" t="str">
        <f>IF(ISERROR(VLOOKUP(A106,Регистрация!$D$4:$N$103,2,FALSE))=TRUE," ",VLOOKUP(A106,Регистрация!$D$4:$N$103,2,FALSE))</f>
        <v> </v>
      </c>
      <c r="C106" s="9" t="str">
        <f>IF(ISERROR(VLOOKUP(B106,Регистрация!$E$4:$N$103,2,FALSE))=TRUE," ",VLOOKUP(B106,Регистрация!$E$4:$N$103,2,FALSE))</f>
        <v> </v>
      </c>
      <c r="D106" s="8" t="str">
        <f>IF(ISERROR(VLOOKUP(B106,Регистрация!$E$4:$N$103,6,FALSE))=TRUE," ",IF(VLOOKUP(B106,Регистрация!$E$4:$N$103,6,FALSE)=0,"б/р",VLOOKUP(B106,Регистрация!$E$4:$N$103,6,FALSE)))</f>
        <v> </v>
      </c>
      <c r="E106" s="9" t="str">
        <f>IF(ISERROR(VLOOKUP(B106,Регистрация!$E$4:$N$103,10,FALSE))=TRUE," ",VLOOKUP(B106,Регистрация!$E$4:$N$103,10,FALSE))</f>
        <v> </v>
      </c>
      <c r="F106" s="8" t="str">
        <f>IF(ISERROR(VLOOKUP(B106,Регистрация!$E$4:$N$103,7,FALSE))=TRUE," ",VLOOKUP(B106,Регистрация!$E$4:$N$103,7,FALSE))</f>
        <v> </v>
      </c>
      <c r="G106" s="19"/>
      <c r="H106" s="18">
        <v>0</v>
      </c>
      <c r="I106" s="8">
        <v>0</v>
      </c>
      <c r="J106" s="8"/>
      <c r="K106" s="8"/>
      <c r="L106" s="8">
        <v>0</v>
      </c>
      <c r="M106" s="8">
        <v>0</v>
      </c>
      <c r="N106" s="51">
        <v>0</v>
      </c>
      <c r="O106" s="20">
        <f t="shared" si="2"/>
        <v>0</v>
      </c>
      <c r="P106" s="16"/>
      <c r="Q106" t="e">
        <f>SUM(#REF!+#REF!+#REF!+#REF!+#REF!)</f>
        <v>#REF!</v>
      </c>
    </row>
    <row r="107" spans="1:17" ht="15" customHeight="1" hidden="1">
      <c r="A107" s="13">
        <v>97</v>
      </c>
      <c r="B107" s="9" t="str">
        <f>IF(ISERROR(VLOOKUP(A107,Регистрация!$D$4:$N$103,2,FALSE))=TRUE," ",VLOOKUP(A107,Регистрация!$D$4:$N$103,2,FALSE))</f>
        <v> </v>
      </c>
      <c r="C107" s="9" t="str">
        <f>IF(ISERROR(VLOOKUP(B107,Регистрация!$E$4:$N$103,2,FALSE))=TRUE," ",VLOOKUP(B107,Регистрация!$E$4:$N$103,2,FALSE))</f>
        <v> </v>
      </c>
      <c r="D107" s="8" t="str">
        <f>IF(ISERROR(VLOOKUP(B107,Регистрация!$E$4:$N$103,6,FALSE))=TRUE," ",IF(VLOOKUP(B107,Регистрация!$E$4:$N$103,6,FALSE)=0,"б/р",VLOOKUP(B107,Регистрация!$E$4:$N$103,6,FALSE)))</f>
        <v> </v>
      </c>
      <c r="E107" s="9" t="str">
        <f>IF(ISERROR(VLOOKUP(B107,Регистрация!$E$4:$N$103,10,FALSE))=TRUE," ",VLOOKUP(B107,Регистрация!$E$4:$N$103,10,FALSE))</f>
        <v> </v>
      </c>
      <c r="F107" s="8" t="str">
        <f>IF(ISERROR(VLOOKUP(B107,Регистрация!$E$4:$N$103,7,FALSE))=TRUE," ",VLOOKUP(B107,Регистрация!$E$4:$N$103,7,FALSE))</f>
        <v> </v>
      </c>
      <c r="G107" s="19"/>
      <c r="H107" s="18">
        <v>0</v>
      </c>
      <c r="I107" s="8">
        <v>0</v>
      </c>
      <c r="J107" s="8"/>
      <c r="K107" s="8"/>
      <c r="L107" s="8">
        <v>0</v>
      </c>
      <c r="M107" s="8">
        <v>0</v>
      </c>
      <c r="N107" s="51">
        <v>0</v>
      </c>
      <c r="O107" s="20">
        <f t="shared" si="2"/>
        <v>0</v>
      </c>
      <c r="P107" s="16"/>
      <c r="Q107" t="e">
        <f>SUM(#REF!+#REF!+#REF!+#REF!+#REF!)</f>
        <v>#REF!</v>
      </c>
    </row>
    <row r="108" spans="1:17" ht="15" customHeight="1" hidden="1">
      <c r="A108" s="13">
        <v>98</v>
      </c>
      <c r="B108" s="9" t="str">
        <f>IF(ISERROR(VLOOKUP(A108,Регистрация!$D$4:$N$103,2,FALSE))=TRUE," ",VLOOKUP(A108,Регистрация!$D$4:$N$103,2,FALSE))</f>
        <v> </v>
      </c>
      <c r="C108" s="9" t="str">
        <f>IF(ISERROR(VLOOKUP(B108,Регистрация!$E$4:$N$103,2,FALSE))=TRUE," ",VLOOKUP(B108,Регистрация!$E$4:$N$103,2,FALSE))</f>
        <v> </v>
      </c>
      <c r="D108" s="8" t="str">
        <f>IF(ISERROR(VLOOKUP(B108,Регистрация!$E$4:$N$103,6,FALSE))=TRUE," ",IF(VLOOKUP(B108,Регистрация!$E$4:$N$103,6,FALSE)=0,"б/р",VLOOKUP(B108,Регистрация!$E$4:$N$103,6,FALSE)))</f>
        <v> </v>
      </c>
      <c r="E108" s="9" t="str">
        <f>IF(ISERROR(VLOOKUP(B108,Регистрация!$E$4:$N$103,10,FALSE))=TRUE," ",VLOOKUP(B108,Регистрация!$E$4:$N$103,10,FALSE))</f>
        <v> </v>
      </c>
      <c r="F108" s="8" t="str">
        <f>IF(ISERROR(VLOOKUP(B108,Регистрация!$E$4:$N$103,7,FALSE))=TRUE," ",VLOOKUP(B108,Регистрация!$E$4:$N$103,7,FALSE))</f>
        <v> </v>
      </c>
      <c r="G108" s="19"/>
      <c r="H108" s="18">
        <v>0</v>
      </c>
      <c r="I108" s="8">
        <v>0</v>
      </c>
      <c r="J108" s="8"/>
      <c r="K108" s="8"/>
      <c r="L108" s="8">
        <v>0</v>
      </c>
      <c r="M108" s="8">
        <v>0</v>
      </c>
      <c r="N108" s="51">
        <v>0</v>
      </c>
      <c r="O108" s="20">
        <f t="shared" si="2"/>
        <v>0</v>
      </c>
      <c r="P108" s="16"/>
      <c r="Q108" t="e">
        <f>SUM(#REF!+#REF!+#REF!+#REF!+#REF!)</f>
        <v>#REF!</v>
      </c>
    </row>
    <row r="109" spans="1:17" ht="15" customHeight="1" hidden="1">
      <c r="A109" s="13">
        <v>99</v>
      </c>
      <c r="B109" s="9" t="str">
        <f>IF(ISERROR(VLOOKUP(A109,Регистрация!$D$4:$N$103,2,FALSE))=TRUE," ",VLOOKUP(A109,Регистрация!$D$4:$N$103,2,FALSE))</f>
        <v> </v>
      </c>
      <c r="C109" s="9" t="str">
        <f>IF(ISERROR(VLOOKUP(B109,Регистрация!$E$4:$N$103,2,FALSE))=TRUE," ",VLOOKUP(B109,Регистрация!$E$4:$N$103,2,FALSE))</f>
        <v> </v>
      </c>
      <c r="D109" s="8" t="str">
        <f>IF(ISERROR(VLOOKUP(B109,Регистрация!$E$4:$N$103,6,FALSE))=TRUE," ",IF(VLOOKUP(B109,Регистрация!$E$4:$N$103,6,FALSE)=0,"б/р",VLOOKUP(B109,Регистрация!$E$4:$N$103,6,FALSE)))</f>
        <v> </v>
      </c>
      <c r="E109" s="9" t="str">
        <f>IF(ISERROR(VLOOKUP(B109,Регистрация!$E$4:$N$103,10,FALSE))=TRUE," ",VLOOKUP(B109,Регистрация!$E$4:$N$103,10,FALSE))</f>
        <v> </v>
      </c>
      <c r="F109" s="8" t="str">
        <f>IF(ISERROR(VLOOKUP(B109,Регистрация!$E$4:$N$103,7,FALSE))=TRUE," ",VLOOKUP(B109,Регистрация!$E$4:$N$103,7,FALSE))</f>
        <v> </v>
      </c>
      <c r="G109" s="19"/>
      <c r="H109" s="18">
        <v>0</v>
      </c>
      <c r="I109" s="8">
        <v>0</v>
      </c>
      <c r="J109" s="8"/>
      <c r="K109" s="8"/>
      <c r="L109" s="8">
        <v>0</v>
      </c>
      <c r="M109" s="8">
        <v>0</v>
      </c>
      <c r="N109" s="51">
        <v>0</v>
      </c>
      <c r="O109" s="20">
        <f t="shared" si="2"/>
        <v>0</v>
      </c>
      <c r="P109" s="16"/>
      <c r="Q109" t="e">
        <f>SUM(#REF!+#REF!+#REF!+#REF!+#REF!)</f>
        <v>#REF!</v>
      </c>
    </row>
    <row r="110" spans="1:17" ht="15" customHeight="1" hidden="1" thickBot="1">
      <c r="A110" s="14">
        <v>100</v>
      </c>
      <c r="B110" s="9" t="str">
        <f>IF(ISERROR(VLOOKUP(A110,Регистрация!$D$4:$N$103,2,FALSE))=TRUE," ",VLOOKUP(A110,Регистрация!$D$4:$N$103,2,FALSE))</f>
        <v> </v>
      </c>
      <c r="C110" s="30" t="str">
        <f>IF(ISERROR(VLOOKUP(B110,Регистрация!$E$4:$N$103,2,FALSE))=TRUE," ",VLOOKUP(B110,Регистрация!$E$4:$N$103,2,FALSE))</f>
        <v> </v>
      </c>
      <c r="D110" s="15" t="str">
        <f>IF(ISERROR(VLOOKUP(B110,Регистрация!$E$4:$N$103,6,FALSE))=TRUE," ",IF(VLOOKUP(B110,Регистрация!$E$4:$N$103,6,FALSE)=0,"б/р",VLOOKUP(B110,Регистрация!$E$4:$N$103,6,FALSE)))</f>
        <v> </v>
      </c>
      <c r="E110" s="30" t="str">
        <f>IF(ISERROR(VLOOKUP(B110,Регистрация!$E$4:$N$103,10,FALSE))=TRUE," ",VLOOKUP(B110,Регистрация!$E$4:$N$103,10,FALSE))</f>
        <v> </v>
      </c>
      <c r="F110" s="15" t="str">
        <f>IF(ISERROR(VLOOKUP(B110,Регистрация!$E$4:$N$103,7,FALSE))=TRUE," ",VLOOKUP(B110,Регистрация!$E$4:$N$103,7,FALSE))</f>
        <v> </v>
      </c>
      <c r="G110" s="31"/>
      <c r="H110" s="14">
        <v>0</v>
      </c>
      <c r="I110" s="15">
        <v>0</v>
      </c>
      <c r="J110" s="15"/>
      <c r="K110" s="15"/>
      <c r="L110" s="15">
        <v>0</v>
      </c>
      <c r="M110" s="15">
        <v>0</v>
      </c>
      <c r="N110" s="50">
        <v>0</v>
      </c>
      <c r="O110" s="17">
        <f t="shared" si="2"/>
        <v>0</v>
      </c>
      <c r="P110" s="17"/>
      <c r="Q110" t="e">
        <f>SUM(#REF!+#REF!+#REF!+#REF!+#REF!)</f>
        <v>#REF!</v>
      </c>
    </row>
    <row r="111" ht="15" customHeight="1"/>
    <row r="112" spans="2:8" ht="15.75">
      <c r="B112" s="29" t="s">
        <v>38</v>
      </c>
      <c r="C112" s="2" t="s">
        <v>156</v>
      </c>
      <c r="D112" s="4"/>
      <c r="F112" s="2" t="s">
        <v>157</v>
      </c>
      <c r="H112" s="4" t="s">
        <v>160</v>
      </c>
    </row>
    <row r="113" spans="2:4" ht="15">
      <c r="B113" s="2" t="s">
        <v>158</v>
      </c>
      <c r="C113" s="2" t="s">
        <v>159</v>
      </c>
      <c r="D113" s="4"/>
    </row>
    <row r="114" ht="15">
      <c r="D114" s="4"/>
    </row>
    <row r="115" ht="15">
      <c r="D115" s="4"/>
    </row>
  </sheetData>
  <sheetProtection/>
  <mergeCells count="11">
    <mergeCell ref="G7:G10"/>
    <mergeCell ref="H7:N7"/>
    <mergeCell ref="O7:O10"/>
    <mergeCell ref="P7:P10"/>
    <mergeCell ref="H8:N9"/>
    <mergeCell ref="A7:A10"/>
    <mergeCell ref="B7:B10"/>
    <mergeCell ref="C7:C10"/>
    <mergeCell ref="D7:D10"/>
    <mergeCell ref="E7:E10"/>
    <mergeCell ref="F7:F10"/>
  </mergeCells>
  <printOptions horizontalCentered="1" verticalCentered="1"/>
  <pageMargins left="0.3937007874015748" right="0.3937007874015748" top="0.15748031496062992" bottom="0.15748031496062992" header="0.31496062992125984" footer="0.31496062992125984"/>
  <pageSetup fitToHeight="100" fitToWidth="1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showZeros="0" tabSelected="1" zoomScalePageLayoutView="0" workbookViewId="0" topLeftCell="A2">
      <selection activeCell="B4" sqref="B4:B53"/>
    </sheetView>
  </sheetViews>
  <sheetFormatPr defaultColWidth="9.140625" defaultRowHeight="15"/>
  <cols>
    <col min="1" max="1" width="5.140625" style="0" customWidth="1"/>
    <col min="2" max="2" width="10.140625" style="0" customWidth="1"/>
    <col min="3" max="3" width="21.421875" style="0" customWidth="1"/>
    <col min="4" max="4" width="22.421875" style="0" customWidth="1"/>
  </cols>
  <sheetData>
    <row r="1" spans="1:6" ht="15.75" thickBot="1">
      <c r="A1" s="52" t="s">
        <v>71</v>
      </c>
      <c r="C1" s="60" t="s">
        <v>72</v>
      </c>
      <c r="D1" s="52"/>
      <c r="E1" s="5"/>
      <c r="F1" s="5"/>
    </row>
    <row r="2" spans="1:6" ht="15">
      <c r="A2" s="61" t="s">
        <v>73</v>
      </c>
      <c r="B2" s="62"/>
      <c r="C2" s="63"/>
      <c r="D2" s="64"/>
      <c r="E2" s="65" t="s">
        <v>7</v>
      </c>
      <c r="F2" s="66" t="s">
        <v>8</v>
      </c>
    </row>
    <row r="3" spans="1:6" ht="15.75" thickBot="1">
      <c r="A3" s="67" t="s">
        <v>74</v>
      </c>
      <c r="B3" s="15" t="s">
        <v>75</v>
      </c>
      <c r="C3" s="5" t="s">
        <v>76</v>
      </c>
      <c r="D3" s="67" t="s">
        <v>77</v>
      </c>
      <c r="E3" s="67"/>
      <c r="F3" s="46"/>
    </row>
    <row r="4" spans="1:6" ht="15">
      <c r="A4" s="18">
        <v>1</v>
      </c>
      <c r="B4" s="8">
        <v>18836</v>
      </c>
      <c r="C4" s="68" t="str">
        <f>Регистрация!$E4</f>
        <v>Колосов Николай</v>
      </c>
      <c r="D4" s="9" t="str">
        <f>Регистрация!$F4</f>
        <v>В.Волочёк ДДТ</v>
      </c>
      <c r="E4" s="8">
        <f>Регистрация!$L4</f>
        <v>6</v>
      </c>
      <c r="F4" s="8">
        <f>Регистрация!$M4</f>
        <v>5</v>
      </c>
    </row>
    <row r="5" spans="1:6" ht="15">
      <c r="A5" s="13">
        <v>2</v>
      </c>
      <c r="B5" s="1">
        <v>18837</v>
      </c>
      <c r="C5" s="68" t="str">
        <f>Регистрация!$E5</f>
        <v>Егоров Борис</v>
      </c>
      <c r="D5" s="9" t="str">
        <f>Регистрация!$F5</f>
        <v>В.Волочёк ДДТ</v>
      </c>
      <c r="E5" s="8">
        <f>Регистрация!$L5</f>
        <v>12</v>
      </c>
      <c r="F5" s="8">
        <f>Регистрация!$M5</f>
        <v>4</v>
      </c>
    </row>
    <row r="6" spans="1:6" ht="15">
      <c r="A6" s="18">
        <v>3</v>
      </c>
      <c r="B6" s="8">
        <v>18838</v>
      </c>
      <c r="C6" s="68" t="str">
        <f>Регистрация!$E6</f>
        <v>Дарушин Савелий</v>
      </c>
      <c r="D6" s="9" t="str">
        <f>Регистрация!$F6</f>
        <v>В.Волочёк ДДТ</v>
      </c>
      <c r="E6" s="8">
        <f>Регистрация!$L6</f>
        <v>6</v>
      </c>
      <c r="F6" s="8">
        <f>Регистрация!$M6</f>
        <v>3</v>
      </c>
    </row>
    <row r="7" spans="1:6" ht="15">
      <c r="A7" s="13">
        <v>4</v>
      </c>
      <c r="B7" s="1">
        <v>18839</v>
      </c>
      <c r="C7" s="68" t="str">
        <f>Регистрация!$E7</f>
        <v>Евдокимов Владимир</v>
      </c>
      <c r="D7" s="9" t="str">
        <f>Регистрация!$F7</f>
        <v>Нелидово СТК</v>
      </c>
      <c r="E7" s="8" t="str">
        <f>Регистрация!$L7</f>
        <v>Кол</v>
      </c>
      <c r="F7" s="8">
        <f>Регистрация!$M7</f>
        <v>10</v>
      </c>
    </row>
    <row r="8" spans="1:6" ht="15">
      <c r="A8" s="18">
        <v>5</v>
      </c>
      <c r="B8" s="8">
        <v>18840</v>
      </c>
      <c r="C8" s="68" t="str">
        <f>Регистрация!$E8</f>
        <v>Рябиков Михаил</v>
      </c>
      <c r="D8" s="9" t="str">
        <f>Регистрация!$F8</f>
        <v>Нелидово СТК</v>
      </c>
      <c r="E8" s="8" t="str">
        <f>Регистрация!$L8</f>
        <v>Гим 2</v>
      </c>
      <c r="F8" s="8">
        <f>Регистрация!$M8</f>
        <v>6</v>
      </c>
    </row>
    <row r="9" spans="1:6" ht="15">
      <c r="A9" s="13">
        <v>6</v>
      </c>
      <c r="B9" s="1">
        <v>18841</v>
      </c>
      <c r="C9" s="68" t="str">
        <f>Регистрация!$E9</f>
        <v>Рябов Александр</v>
      </c>
      <c r="D9" s="9" t="str">
        <f>Регистрация!$F9</f>
        <v>Нелидово СТК</v>
      </c>
      <c r="E9" s="8">
        <f>Регистрация!$L9</f>
        <v>4</v>
      </c>
      <c r="F9" s="8">
        <f>Регистрация!$M9</f>
        <v>5</v>
      </c>
    </row>
    <row r="10" spans="1:6" ht="15">
      <c r="A10" s="18">
        <v>7</v>
      </c>
      <c r="B10" s="8">
        <v>18842</v>
      </c>
      <c r="C10" s="68" t="str">
        <f>Регистрация!$E10</f>
        <v>Жуков Илья</v>
      </c>
      <c r="D10" s="9" t="str">
        <f>Регистрация!$F10</f>
        <v>Нелидово СТК</v>
      </c>
      <c r="E10" s="8">
        <f>Регистрация!$L10</f>
        <v>4</v>
      </c>
      <c r="F10" s="8">
        <f>Регистрация!$M10</f>
        <v>6</v>
      </c>
    </row>
    <row r="11" spans="1:6" ht="15">
      <c r="A11" s="13">
        <v>8</v>
      </c>
      <c r="B11" s="1">
        <v>18843</v>
      </c>
      <c r="C11" s="68" t="str">
        <f>Регистрация!$E11</f>
        <v>Петров Денис</v>
      </c>
      <c r="D11" s="9" t="str">
        <f>Регистрация!$F11</f>
        <v>Нелидово СТК</v>
      </c>
      <c r="E11" s="8">
        <f>Регистрация!$L11</f>
        <v>4</v>
      </c>
      <c r="F11" s="8">
        <f>Регистрация!$M11</f>
        <v>6</v>
      </c>
    </row>
    <row r="12" spans="1:6" ht="15">
      <c r="A12" s="18">
        <v>9</v>
      </c>
      <c r="B12" s="8">
        <v>18844</v>
      </c>
      <c r="C12" s="68" t="str">
        <f>Регистрация!$E12</f>
        <v>Артамонов Семён</v>
      </c>
      <c r="D12" s="9" t="str">
        <f>Регистрация!$F12</f>
        <v>Кимры ЦРТДиЮ им .Панкова</v>
      </c>
      <c r="E12" s="8" t="str">
        <f>Регистрация!$L12</f>
        <v>Логос</v>
      </c>
      <c r="F12" s="8">
        <f>Регистрация!$M12</f>
        <v>3</v>
      </c>
    </row>
    <row r="13" spans="1:6" ht="15">
      <c r="A13" s="13">
        <v>10</v>
      </c>
      <c r="B13" s="1">
        <v>18845</v>
      </c>
      <c r="C13" s="68" t="str">
        <f>Регистрация!$E13</f>
        <v>Соловьёв Роман</v>
      </c>
      <c r="D13" s="9" t="str">
        <f>Регистрация!$F13</f>
        <v>Кимры ЦРТДиЮ им .Панкова</v>
      </c>
      <c r="E13" s="8">
        <f>Регистрация!$L13</f>
        <v>14</v>
      </c>
      <c r="F13" s="8">
        <f>Регистрация!$M13</f>
        <v>2</v>
      </c>
    </row>
    <row r="14" spans="1:6" ht="15">
      <c r="A14" s="18">
        <v>11</v>
      </c>
      <c r="B14" s="8">
        <v>18846</v>
      </c>
      <c r="C14" s="68" t="str">
        <f>Регистрация!$E14</f>
        <v>Клочков Максим</v>
      </c>
      <c r="D14" s="9" t="str">
        <f>Регистрация!$F14</f>
        <v>Кимры ЦРТДиЮ им .Панкова</v>
      </c>
      <c r="E14" s="8" t="str">
        <f>Регистрация!$L14</f>
        <v>Гим 2</v>
      </c>
      <c r="F14" s="8">
        <f>Регистрация!$M14</f>
        <v>9</v>
      </c>
    </row>
    <row r="15" spans="1:6" ht="15">
      <c r="A15" s="13">
        <v>12</v>
      </c>
      <c r="B15" s="1">
        <v>18847</v>
      </c>
      <c r="C15" s="68" t="str">
        <f>Регистрация!$E15</f>
        <v>Герасименко Даниил</v>
      </c>
      <c r="D15" s="9" t="str">
        <f>Регистрация!$F15</f>
        <v>Кимры ЦРТДиЮ им .Панкова</v>
      </c>
      <c r="E15" s="8">
        <f>Регистрация!$L15</f>
        <v>13</v>
      </c>
      <c r="F15" s="8">
        <f>Регистрация!$M15</f>
        <v>6</v>
      </c>
    </row>
    <row r="16" spans="1:6" ht="15">
      <c r="A16" s="18">
        <v>13</v>
      </c>
      <c r="B16" s="8">
        <v>18848</v>
      </c>
      <c r="C16" s="68" t="str">
        <f>Регистрация!$E16</f>
        <v>Кирсанов Никита</v>
      </c>
      <c r="D16" s="9" t="str">
        <f>Регистрация!$F16</f>
        <v>Кимры ЦРТДиЮ им .Панкова</v>
      </c>
      <c r="E16" s="8">
        <f>Регистрация!$L16</f>
        <v>11</v>
      </c>
      <c r="F16" s="8">
        <f>Регистрация!$M16</f>
        <v>5</v>
      </c>
    </row>
    <row r="17" spans="1:6" ht="15">
      <c r="A17" s="13">
        <v>14</v>
      </c>
      <c r="B17" s="1">
        <v>18849</v>
      </c>
      <c r="C17" s="68" t="str">
        <f>Регистрация!$E17</f>
        <v>Никифоренко Илья</v>
      </c>
      <c r="D17" s="9" t="str">
        <f>Регистрация!$F17</f>
        <v>Кимры ЦРТДиЮ им .Панкова</v>
      </c>
      <c r="E17" s="8" t="str">
        <f>Регистрация!$L17</f>
        <v>Логос</v>
      </c>
      <c r="F17" s="8">
        <f>Регистрация!$M17</f>
        <v>5</v>
      </c>
    </row>
    <row r="18" spans="1:6" ht="15">
      <c r="A18" s="18">
        <v>15</v>
      </c>
      <c r="B18" s="8">
        <v>18850</v>
      </c>
      <c r="C18" s="68" t="str">
        <f>Регистрация!$E18</f>
        <v>Петров Лев</v>
      </c>
      <c r="D18" s="9" t="str">
        <f>Регистрация!$F18</f>
        <v>Кимры ЦРТДиЮ им .Панкова</v>
      </c>
      <c r="E18" s="8">
        <f>Регистрация!$L18</f>
        <v>5</v>
      </c>
      <c r="F18" s="8">
        <f>Регистрация!$M18</f>
        <v>2</v>
      </c>
    </row>
    <row r="19" spans="1:6" ht="15">
      <c r="A19" s="13">
        <v>16</v>
      </c>
      <c r="B19" s="1">
        <v>18851</v>
      </c>
      <c r="C19" s="68" t="str">
        <f>Регистрация!$E19</f>
        <v>Лакин Лев</v>
      </c>
      <c r="D19" s="9" t="str">
        <f>Регистрация!$F19</f>
        <v>Кимры ЦРТДиЮ им .Панкова</v>
      </c>
      <c r="E19" s="8">
        <f>Регистрация!$L19</f>
        <v>13</v>
      </c>
      <c r="F19" s="8">
        <f>Регистрация!$M19</f>
        <v>3</v>
      </c>
    </row>
    <row r="20" spans="1:6" ht="15">
      <c r="A20" s="18">
        <v>17</v>
      </c>
      <c r="B20" s="8">
        <v>18852</v>
      </c>
      <c r="C20" s="68" t="str">
        <f>Регистрация!$E20</f>
        <v>Фадее Рома</v>
      </c>
      <c r="D20" s="9" t="str">
        <f>Регистрация!$F20</f>
        <v>Ржев ДДТ</v>
      </c>
      <c r="E20" s="8">
        <f>Регистрация!$L20</f>
        <v>12</v>
      </c>
      <c r="F20" s="8">
        <f>Регистрация!$M20</f>
        <v>5</v>
      </c>
    </row>
    <row r="21" spans="1:6" ht="15">
      <c r="A21" s="13">
        <v>18</v>
      </c>
      <c r="B21" s="1">
        <v>18853</v>
      </c>
      <c r="C21" s="68" t="str">
        <f>Регистрация!$E21</f>
        <v>Поляков Никита</v>
      </c>
      <c r="D21" s="9" t="str">
        <f>Регистрация!$F21</f>
        <v>Ржев ДДТ</v>
      </c>
      <c r="E21" s="8">
        <f>Регистрация!$L21</f>
        <v>5</v>
      </c>
      <c r="F21" s="8">
        <f>Регистрация!$M21</f>
        <v>1</v>
      </c>
    </row>
    <row r="22" spans="1:6" ht="15">
      <c r="A22" s="18">
        <v>19</v>
      </c>
      <c r="B22" s="8">
        <v>18854</v>
      </c>
      <c r="C22" s="68" t="str">
        <f>Регистрация!$E22</f>
        <v>Сынков Андрей</v>
      </c>
      <c r="D22" s="9" t="str">
        <f>Регистрация!$F22</f>
        <v>Ржев ДДТ</v>
      </c>
      <c r="E22" s="8">
        <f>Регистрация!$L22</f>
        <v>12</v>
      </c>
      <c r="F22" s="8">
        <f>Регистрация!$M22</f>
        <v>5</v>
      </c>
    </row>
    <row r="23" spans="1:6" ht="15">
      <c r="A23" s="13">
        <v>20</v>
      </c>
      <c r="B23" s="1">
        <v>18855</v>
      </c>
      <c r="C23" s="68" t="str">
        <f>Регистрация!$E23</f>
        <v>Ларин Владислав</v>
      </c>
      <c r="D23" s="9" t="str">
        <f>Регистрация!$F23</f>
        <v>Тверь ГДУ ДО ТОЦЮТ</v>
      </c>
      <c r="E23" s="8">
        <f>Регистрация!$L23</f>
        <v>17</v>
      </c>
      <c r="F23" s="8">
        <f>Регистрация!$M23</f>
        <v>6</v>
      </c>
    </row>
    <row r="24" spans="1:6" ht="15">
      <c r="A24" s="18">
        <v>21</v>
      </c>
      <c r="B24" s="8">
        <v>18856</v>
      </c>
      <c r="C24" s="68" t="str">
        <f>Регистрация!$E24</f>
        <v>Дёгтев Андрей</v>
      </c>
      <c r="D24" s="9" t="str">
        <f>Регистрация!$F24</f>
        <v>Тверь ГДУ ДО ТОЦЮТ</v>
      </c>
      <c r="E24" s="8">
        <f>Регистрация!$L24</f>
        <v>17</v>
      </c>
      <c r="F24" s="8">
        <f>Регистрация!$M24</f>
        <v>7</v>
      </c>
    </row>
    <row r="25" spans="1:6" ht="15">
      <c r="A25" s="13">
        <v>22</v>
      </c>
      <c r="B25" s="1">
        <v>18857</v>
      </c>
      <c r="C25" s="68" t="str">
        <f>Регистрация!$E25</f>
        <v>Аникаев Арсений</v>
      </c>
      <c r="D25" s="9" t="str">
        <f>Регистрация!$F25</f>
        <v>Тверь ГДУ ДО ТОЦЮТ</v>
      </c>
      <c r="E25" s="8">
        <f>Регистрация!$L25</f>
        <v>12</v>
      </c>
      <c r="F25" s="8">
        <f>Регистрация!$M25</f>
        <v>5</v>
      </c>
    </row>
    <row r="26" spans="1:6" ht="15">
      <c r="A26" s="18">
        <v>23</v>
      </c>
      <c r="B26" s="8">
        <v>18858</v>
      </c>
      <c r="C26" s="68" t="str">
        <f>Регистрация!$E26</f>
        <v>Костерин Арсений</v>
      </c>
      <c r="D26" s="9" t="str">
        <f>Регистрация!$F26</f>
        <v>Тверь ГДУ ДО ТОЦЮТ</v>
      </c>
      <c r="E26" s="8" t="str">
        <f>Регистрация!$L26</f>
        <v>Лиц</v>
      </c>
      <c r="F26" s="8">
        <f>Регистрация!$M26</f>
        <v>5</v>
      </c>
    </row>
    <row r="27" spans="1:6" ht="15">
      <c r="A27" s="13">
        <v>24</v>
      </c>
      <c r="B27" s="1">
        <v>18859</v>
      </c>
      <c r="C27" s="68" t="str">
        <f>Регистрация!$E27</f>
        <v>Петунин Дмирий</v>
      </c>
      <c r="D27" s="9" t="str">
        <f>Регистрация!$F27</f>
        <v>Тверь ГДУ ДО ТОЦЮТ</v>
      </c>
      <c r="E27" s="8" t="str">
        <f>Регистрация!$L27</f>
        <v>Лиц</v>
      </c>
      <c r="F27" s="8">
        <f>Регистрация!$M27</f>
        <v>5</v>
      </c>
    </row>
    <row r="28" spans="1:6" ht="15">
      <c r="A28" s="18">
        <v>25</v>
      </c>
      <c r="B28" s="8">
        <v>18860</v>
      </c>
      <c r="C28" s="68" t="str">
        <f>Регистрация!$E28</f>
        <v>Василевич Артём</v>
      </c>
      <c r="D28" s="9" t="str">
        <f>Регистрация!$F28</f>
        <v>Тверь ГДУ ДО ТОЦЮТ</v>
      </c>
      <c r="E28" s="8" t="str">
        <f>Регистрация!$L28</f>
        <v>Лиц</v>
      </c>
      <c r="F28" s="8">
        <f>Регистрация!$M28</f>
        <v>9</v>
      </c>
    </row>
    <row r="29" spans="1:6" ht="15">
      <c r="A29" s="13">
        <v>26</v>
      </c>
      <c r="B29" s="1">
        <v>18861</v>
      </c>
      <c r="C29" s="68" t="str">
        <f>Регистрация!$E29</f>
        <v>Егоров Георгий</v>
      </c>
      <c r="D29" s="9" t="str">
        <f>Регистрация!$F29</f>
        <v>Тверь ГДУ ДО ТОЦЮТ</v>
      </c>
      <c r="E29" s="8">
        <f>Регистрация!$L29</f>
        <v>10</v>
      </c>
      <c r="F29" s="8">
        <f>Регистрация!$M29</f>
        <v>9</v>
      </c>
    </row>
    <row r="30" spans="1:6" ht="15">
      <c r="A30" s="18">
        <v>27</v>
      </c>
      <c r="B30" s="8">
        <v>18862</v>
      </c>
      <c r="C30" s="68" t="str">
        <f>Регистрация!$E30</f>
        <v>Иванова Софья</v>
      </c>
      <c r="D30" s="9" t="str">
        <f>Регистрация!$F30</f>
        <v>Тверь ГДУ ДО ТОЦЮТ</v>
      </c>
      <c r="E30" s="8">
        <f>Регистрация!$L30</f>
        <v>17</v>
      </c>
      <c r="F30" s="8">
        <f>Регистрация!$M30</f>
        <v>6</v>
      </c>
    </row>
    <row r="31" spans="1:6" ht="15">
      <c r="A31" s="13">
        <v>28</v>
      </c>
      <c r="B31" s="1">
        <v>18863</v>
      </c>
      <c r="C31" s="68" t="str">
        <f>Регистрация!$E31</f>
        <v>Иванов Александр</v>
      </c>
      <c r="D31" s="9" t="str">
        <f>Регистрация!$F31</f>
        <v>Тверь ГДУ ДО ТОЦЮТ</v>
      </c>
      <c r="E31" s="8" t="str">
        <f>Регистрация!$L31</f>
        <v>Лиц</v>
      </c>
      <c r="F31" s="8">
        <f>Регистрация!$M31</f>
        <v>3</v>
      </c>
    </row>
    <row r="32" spans="1:6" ht="15">
      <c r="A32" s="18">
        <v>29</v>
      </c>
      <c r="B32" s="8">
        <v>18864</v>
      </c>
      <c r="C32" s="68" t="str">
        <f>Регистрация!$E32</f>
        <v>Смирнов Александр</v>
      </c>
      <c r="D32" s="9" t="str">
        <f>Регистрация!$F32</f>
        <v>Тверь ГДУ ДО ТОЦЮТ</v>
      </c>
      <c r="E32" s="8">
        <f>Регистрация!$L32</f>
        <v>17</v>
      </c>
      <c r="F32" s="8">
        <f>Регистрация!$M32</f>
        <v>8</v>
      </c>
    </row>
    <row r="33" spans="1:6" ht="15">
      <c r="A33" s="13">
        <v>30</v>
      </c>
      <c r="B33" s="1">
        <v>18865</v>
      </c>
      <c r="C33" s="68" t="str">
        <f>Регистрация!$E33</f>
        <v>Смирнов Никита</v>
      </c>
      <c r="D33" s="9" t="str">
        <f>Регистрация!$F33</f>
        <v>Тверь ГДУ ДО ТОЦЮТ</v>
      </c>
      <c r="E33" s="8">
        <f>Регистрация!$L33</f>
        <v>18</v>
      </c>
      <c r="F33" s="8">
        <f>Регистрация!$M33</f>
        <v>8</v>
      </c>
    </row>
    <row r="34" spans="1:6" ht="15">
      <c r="A34" s="18">
        <v>31</v>
      </c>
      <c r="B34" s="8">
        <v>18866</v>
      </c>
      <c r="C34" s="68" t="str">
        <f>Регистрация!$E34</f>
        <v>Мухутдинов Михаил</v>
      </c>
      <c r="D34" s="9" t="str">
        <f>Регистрация!$F34</f>
        <v>Тверь ГДУ ДО ТОЦЮТ</v>
      </c>
      <c r="E34" s="8">
        <f>Регистрация!$L34</f>
        <v>9</v>
      </c>
      <c r="F34" s="8">
        <f>Регистрация!$M34</f>
        <v>4</v>
      </c>
    </row>
    <row r="35" spans="1:6" ht="15">
      <c r="A35" s="13">
        <v>32</v>
      </c>
      <c r="B35" s="1">
        <v>18867</v>
      </c>
      <c r="C35" s="68" t="str">
        <f>Регистрация!$E35</f>
        <v>Никитин Денис</v>
      </c>
      <c r="D35" s="9" t="str">
        <f>Регистрация!$F35</f>
        <v>Тверь ГДУ ДО ТОЦЮТ</v>
      </c>
      <c r="E35" s="8">
        <f>Регистрация!$L35</f>
        <v>22</v>
      </c>
      <c r="F35" s="8">
        <f>Регистрация!$M35</f>
        <v>3</v>
      </c>
    </row>
    <row r="36" spans="1:6" ht="15">
      <c r="A36" s="18">
        <v>33</v>
      </c>
      <c r="B36" s="8">
        <v>18868</v>
      </c>
      <c r="C36" s="68" t="str">
        <f>Регистрация!$E36</f>
        <v>Никитин Артём</v>
      </c>
      <c r="D36" s="9" t="str">
        <f>Регистрация!$F36</f>
        <v>Тверь ГДУ ДО ТОЦЮТ</v>
      </c>
      <c r="E36" s="8">
        <f>Регистрация!$L36</f>
        <v>22</v>
      </c>
      <c r="F36" s="8">
        <f>Регистрация!$M36</f>
        <v>6</v>
      </c>
    </row>
    <row r="37" spans="1:6" ht="15">
      <c r="A37" s="13">
        <v>34</v>
      </c>
      <c r="B37" s="1">
        <v>18869</v>
      </c>
      <c r="C37" s="68" t="str">
        <f>Регистрация!$E37</f>
        <v>Гутеев Алексей</v>
      </c>
      <c r="D37" s="9" t="str">
        <f>Регистрация!$F37</f>
        <v>Тверь ГДУ ДО ТОЦЮТ</v>
      </c>
      <c r="E37" s="8" t="str">
        <f>Регистрация!$L37</f>
        <v>Заволжская</v>
      </c>
      <c r="F37" s="8">
        <f>Регистрация!$M37</f>
        <v>2</v>
      </c>
    </row>
    <row r="38" spans="1:6" ht="15">
      <c r="A38" s="18">
        <v>35</v>
      </c>
      <c r="B38" s="8">
        <v>18870</v>
      </c>
      <c r="C38" s="68" t="str">
        <f>Регистрация!$E38</f>
        <v>Разводов Михаил</v>
      </c>
      <c r="D38" s="9" t="str">
        <f>Регистрация!$F38</f>
        <v>Тверь ГДУ ДО ТОЦЮТ</v>
      </c>
      <c r="E38" s="8">
        <f>Регистрация!$L38</f>
        <v>12</v>
      </c>
      <c r="F38" s="8">
        <f>Регистрация!$M38</f>
        <v>4</v>
      </c>
    </row>
    <row r="39" spans="1:6" ht="15">
      <c r="A39" s="13">
        <v>36</v>
      </c>
      <c r="B39" s="1">
        <v>18871</v>
      </c>
      <c r="C39" s="68" t="str">
        <f>Регистрация!$E39</f>
        <v>Афонин Михаил</v>
      </c>
      <c r="D39" s="9" t="str">
        <f>Регистрация!$F39</f>
        <v>Тверь ГДУ ДО ТОЦЮТ</v>
      </c>
      <c r="E39" s="8">
        <f>Регистрация!$L39</f>
        <v>15</v>
      </c>
      <c r="F39" s="8">
        <f>Регистрация!$M39</f>
        <v>4</v>
      </c>
    </row>
    <row r="40" spans="1:6" ht="15">
      <c r="A40" s="18">
        <v>37</v>
      </c>
      <c r="B40" s="8">
        <v>18872</v>
      </c>
      <c r="C40" s="68" t="str">
        <f>Регистрация!$E40</f>
        <v>Шмелв Максим</v>
      </c>
      <c r="D40" s="9" t="str">
        <f>Регистрация!$F40</f>
        <v>Тверь ГДУ ДО ТОЦЮТ</v>
      </c>
      <c r="E40" s="8">
        <f>Регистрация!$L40</f>
        <v>18</v>
      </c>
      <c r="F40" s="8">
        <f>Регистрация!$M40</f>
        <v>5</v>
      </c>
    </row>
    <row r="41" spans="1:6" ht="15">
      <c r="A41" s="13">
        <v>38</v>
      </c>
      <c r="B41" s="1">
        <v>18873</v>
      </c>
      <c r="C41" s="68" t="str">
        <f>Регистрация!$E41</f>
        <v>Юдин Никита</v>
      </c>
      <c r="D41" s="9" t="str">
        <f>Регистрация!$F41</f>
        <v>Тверь ГДУ ДО ТОЦЮТ</v>
      </c>
      <c r="E41" s="8">
        <f>Регистрация!$L41</f>
        <v>15</v>
      </c>
      <c r="F41" s="8">
        <f>Регистрация!$M41</f>
        <v>4</v>
      </c>
    </row>
    <row r="42" spans="1:6" ht="15">
      <c r="A42" s="18">
        <v>39</v>
      </c>
      <c r="B42" s="8">
        <v>18874</v>
      </c>
      <c r="C42" s="68" t="str">
        <f>Регистрация!$E42</f>
        <v>Курлышкин Егор</v>
      </c>
      <c r="D42" s="9" t="str">
        <f>Регистрация!$F42</f>
        <v>Тверь ГДУ ДО ТОЦЮТ</v>
      </c>
      <c r="E42" s="8">
        <f>Регистрация!$L42</f>
        <v>50</v>
      </c>
      <c r="F42" s="8">
        <f>Регистрация!$M42</f>
        <v>4</v>
      </c>
    </row>
    <row r="43" spans="1:6" ht="15">
      <c r="A43" s="13">
        <v>40</v>
      </c>
      <c r="B43" s="1">
        <v>18875</v>
      </c>
      <c r="C43" s="68" t="str">
        <f>Регистрация!$E43</f>
        <v>Журавлёв Анатолий</v>
      </c>
      <c r="D43" s="9" t="str">
        <f>Регистрация!$F43</f>
        <v>Осташков ДДТ</v>
      </c>
      <c r="E43" s="8">
        <f>Регистрация!$L43</f>
        <v>1</v>
      </c>
      <c r="F43" s="8">
        <f>Регистрация!$M43</f>
        <v>3</v>
      </c>
    </row>
    <row r="44" spans="1:6" ht="15">
      <c r="A44" s="18">
        <v>41</v>
      </c>
      <c r="B44" s="8">
        <v>18876</v>
      </c>
      <c r="C44" s="68" t="str">
        <f>Регистрация!$E44</f>
        <v>Журавлв Николай</v>
      </c>
      <c r="D44" s="9" t="str">
        <f>Регистрация!$F44</f>
        <v>Осташков ДДТ</v>
      </c>
      <c r="E44" s="8">
        <f>Регистрация!$L44</f>
        <v>1</v>
      </c>
      <c r="F44" s="8">
        <f>Регистрация!$M44</f>
        <v>4</v>
      </c>
    </row>
    <row r="45" spans="1:6" ht="15">
      <c r="A45" s="13">
        <v>42</v>
      </c>
      <c r="B45" s="1">
        <v>18877</v>
      </c>
      <c r="C45" s="68" t="str">
        <f>Регистрация!$E45</f>
        <v>Озимков Алексей</v>
      </c>
      <c r="D45" s="9" t="str">
        <f>Регистрация!$F45</f>
        <v>Осташков ДДТ</v>
      </c>
      <c r="E45" s="8">
        <f>Регистрация!$L45</f>
        <v>1</v>
      </c>
      <c r="F45" s="8">
        <f>Регистрация!$M45</f>
        <v>4</v>
      </c>
    </row>
    <row r="46" spans="1:6" ht="15">
      <c r="A46" s="18">
        <v>43</v>
      </c>
      <c r="B46" s="8">
        <v>18878</v>
      </c>
      <c r="C46" s="68" t="str">
        <f>Регистрация!$E46</f>
        <v>Иванов Иван</v>
      </c>
      <c r="D46" s="9" t="str">
        <f>Регистрация!$F46</f>
        <v>Осташков ДДТ</v>
      </c>
      <c r="E46" s="8">
        <f>Регистрация!$L46</f>
        <v>1</v>
      </c>
      <c r="F46" s="8">
        <f>Регистрация!$M46</f>
        <v>3</v>
      </c>
    </row>
    <row r="47" spans="1:6" ht="15">
      <c r="A47" s="13">
        <v>44</v>
      </c>
      <c r="B47" s="1">
        <v>18879</v>
      </c>
      <c r="C47" s="68" t="str">
        <f>Регистрация!$E47</f>
        <v>Герасимов Никита</v>
      </c>
      <c r="D47" s="9" t="str">
        <f>Регистрация!$F47</f>
        <v>Осташков ДДТ</v>
      </c>
      <c r="E47" s="8">
        <f>Регистрация!$L47</f>
        <v>1</v>
      </c>
      <c r="F47" s="8">
        <f>Регистрация!$M47</f>
        <v>3</v>
      </c>
    </row>
    <row r="48" spans="1:6" ht="15">
      <c r="A48" s="18">
        <v>45</v>
      </c>
      <c r="B48" s="8">
        <v>18880</v>
      </c>
      <c r="C48" s="68" t="str">
        <f>Регистрация!$E48</f>
        <v>Горовцов Андрей</v>
      </c>
      <c r="D48" s="9" t="str">
        <f>Регистрация!$F48</f>
        <v>Осташков ДДТ</v>
      </c>
      <c r="E48" s="8">
        <f>Регистрация!$L48</f>
        <v>1</v>
      </c>
      <c r="F48" s="8">
        <f>Регистрация!$M48</f>
        <v>3</v>
      </c>
    </row>
    <row r="49" spans="1:6" ht="15">
      <c r="A49" s="13">
        <v>46</v>
      </c>
      <c r="B49" s="1">
        <v>18881</v>
      </c>
      <c r="C49" s="68" t="str">
        <f>Регистрация!$E49</f>
        <v>Савич Александр</v>
      </c>
      <c r="D49" s="9" t="str">
        <f>Регистрация!$F49</f>
        <v>Осташков ДДТ</v>
      </c>
      <c r="E49" s="8" t="str">
        <f>Регистрация!$L49</f>
        <v>Гим 2</v>
      </c>
      <c r="F49" s="8">
        <f>Регистрация!$M49</f>
        <v>9</v>
      </c>
    </row>
    <row r="50" spans="1:6" ht="15">
      <c r="A50" s="18">
        <v>47</v>
      </c>
      <c r="B50" s="8">
        <v>18882</v>
      </c>
      <c r="C50" s="68" t="str">
        <f>Регистрация!$E50</f>
        <v>Бойков Егор</v>
      </c>
      <c r="D50" s="9" t="str">
        <f>Регистрация!$F50</f>
        <v>Осташков ДДТ</v>
      </c>
      <c r="E50" s="8" t="str">
        <f>Регистрация!$L50</f>
        <v>Гим 2</v>
      </c>
      <c r="F50" s="8">
        <f>Регистрация!$M50</f>
        <v>9</v>
      </c>
    </row>
    <row r="51" spans="1:6" ht="15">
      <c r="A51" s="13">
        <v>48</v>
      </c>
      <c r="B51" s="1">
        <v>18883</v>
      </c>
      <c r="C51" s="68" t="str">
        <f>Регистрация!$E51</f>
        <v>Рослов Николай</v>
      </c>
      <c r="D51" s="9" t="str">
        <f>Регистрация!$F51</f>
        <v>Осташков ДДТ</v>
      </c>
      <c r="E51" s="8" t="str">
        <f>Регистрация!$L51</f>
        <v>Гим 2</v>
      </c>
      <c r="F51" s="8">
        <f>Регистрация!$M51</f>
        <v>6</v>
      </c>
    </row>
    <row r="52" spans="1:6" ht="15">
      <c r="A52" s="18">
        <v>49</v>
      </c>
      <c r="B52" s="8">
        <v>18884</v>
      </c>
      <c r="C52" s="68" t="str">
        <f>Регистрация!$E52</f>
        <v>Колобухин Кирилл</v>
      </c>
      <c r="D52" s="9" t="str">
        <f>Регистрация!$F52</f>
        <v>Осташков ДДТ</v>
      </c>
      <c r="E52" s="8">
        <f>Регистрация!$L52</f>
        <v>1</v>
      </c>
      <c r="F52" s="8">
        <f>Регистрация!$M52</f>
        <v>2</v>
      </c>
    </row>
    <row r="53" spans="1:6" ht="15">
      <c r="A53" s="13">
        <v>50</v>
      </c>
      <c r="B53" s="1">
        <v>18885</v>
      </c>
      <c r="C53" s="68" t="str">
        <f>Регистрация!$E53</f>
        <v>Нилов Артём</v>
      </c>
      <c r="D53" s="9" t="str">
        <f>Регистрация!$F53</f>
        <v>Осташков ДДТ</v>
      </c>
      <c r="E53" s="8">
        <f>Регистрация!$L53</f>
        <v>1</v>
      </c>
      <c r="F53" s="8">
        <f>Регистрация!$M53</f>
        <v>2</v>
      </c>
    </row>
    <row r="54" spans="1:6" ht="15">
      <c r="A54" s="18">
        <v>51</v>
      </c>
      <c r="B54" s="1"/>
      <c r="C54" s="68">
        <f>Регистрация!$E54</f>
        <v>0</v>
      </c>
      <c r="D54" s="9">
        <f>Регистрация!$F54</f>
        <v>0</v>
      </c>
      <c r="E54" s="8">
        <f>Регистрация!$L54</f>
        <v>0</v>
      </c>
      <c r="F54" s="8">
        <f>Регистрация!$M54</f>
        <v>0</v>
      </c>
    </row>
    <row r="55" spans="1:6" ht="15">
      <c r="A55" s="13">
        <v>52</v>
      </c>
      <c r="B55" s="1"/>
      <c r="C55" s="68">
        <f>Регистрация!$E55</f>
        <v>0</v>
      </c>
      <c r="D55" s="9">
        <f>Регистрация!$F55</f>
        <v>0</v>
      </c>
      <c r="E55" s="8">
        <f>Регистрация!$L55</f>
        <v>0</v>
      </c>
      <c r="F55" s="8">
        <f>Регистрация!$M55</f>
        <v>0</v>
      </c>
    </row>
    <row r="56" spans="1:6" ht="15">
      <c r="A56" s="18">
        <v>53</v>
      </c>
      <c r="B56" s="1"/>
      <c r="C56" s="68">
        <f>Регистрация!$E56</f>
        <v>0</v>
      </c>
      <c r="D56" s="9">
        <f>Регистрация!$F56</f>
        <v>0</v>
      </c>
      <c r="E56" s="8">
        <f>Регистрация!$L56</f>
        <v>0</v>
      </c>
      <c r="F56" s="8">
        <f>Регистрация!$M56</f>
        <v>0</v>
      </c>
    </row>
    <row r="57" spans="1:6" ht="15">
      <c r="A57" s="13">
        <v>54</v>
      </c>
      <c r="B57" s="1"/>
      <c r="C57" s="68">
        <f>Регистрация!$E57</f>
        <v>0</v>
      </c>
      <c r="D57" s="9">
        <f>Регистрация!$F57</f>
        <v>0</v>
      </c>
      <c r="E57" s="8">
        <f>Регистрация!$L57</f>
        <v>0</v>
      </c>
      <c r="F57" s="8">
        <f>Регистрация!$M57</f>
        <v>0</v>
      </c>
    </row>
    <row r="58" spans="1:6" ht="15">
      <c r="A58" s="18">
        <v>55</v>
      </c>
      <c r="B58" s="1"/>
      <c r="C58" s="68">
        <f>Регистрация!$E58</f>
        <v>0</v>
      </c>
      <c r="D58" s="9">
        <f>Регистрация!$F58</f>
        <v>0</v>
      </c>
      <c r="E58" s="8">
        <f>Регистрация!$L58</f>
        <v>0</v>
      </c>
      <c r="F58" s="8">
        <f>Регистрация!$M58</f>
        <v>0</v>
      </c>
    </row>
    <row r="59" spans="1:6" ht="15">
      <c r="A59" s="13">
        <v>56</v>
      </c>
      <c r="B59" s="1"/>
      <c r="C59" s="68">
        <f>Регистрация!$E59</f>
        <v>0</v>
      </c>
      <c r="D59" s="9">
        <f>Регистрация!$F59</f>
        <v>0</v>
      </c>
      <c r="E59" s="8">
        <f>Регистрация!$L59</f>
        <v>0</v>
      </c>
      <c r="F59" s="8">
        <f>Регистрация!$M59</f>
        <v>0</v>
      </c>
    </row>
    <row r="60" spans="1:6" ht="15">
      <c r="A60" s="18">
        <v>57</v>
      </c>
      <c r="B60" s="1"/>
      <c r="C60" s="68">
        <f>Регистрация!$E60</f>
        <v>0</v>
      </c>
      <c r="D60" s="9">
        <f>Регистрация!$F60</f>
        <v>0</v>
      </c>
      <c r="E60" s="8">
        <f>Регистрация!$L60</f>
        <v>0</v>
      </c>
      <c r="F60" s="8">
        <f>Регистрация!$M60</f>
        <v>0</v>
      </c>
    </row>
    <row r="61" spans="1:6" ht="15">
      <c r="A61" s="13">
        <v>58</v>
      </c>
      <c r="B61" s="1"/>
      <c r="C61" s="68">
        <f>Регистрация!$E61</f>
        <v>0</v>
      </c>
      <c r="D61" s="9">
        <f>Регистрация!$F61</f>
        <v>0</v>
      </c>
      <c r="E61" s="8">
        <f>Регистрация!$L61</f>
        <v>0</v>
      </c>
      <c r="F61" s="8">
        <f>Регистрация!$M61</f>
        <v>0</v>
      </c>
    </row>
    <row r="62" spans="1:6" ht="15">
      <c r="A62" s="18">
        <v>59</v>
      </c>
      <c r="B62" s="1"/>
      <c r="C62" s="68">
        <f>Регистрация!$E62</f>
        <v>0</v>
      </c>
      <c r="D62" s="9">
        <f>Регистрация!$F62</f>
        <v>0</v>
      </c>
      <c r="E62" s="8">
        <f>Регистрация!$L62</f>
        <v>0</v>
      </c>
      <c r="F62" s="8">
        <f>Регистрация!$M62</f>
        <v>0</v>
      </c>
    </row>
    <row r="63" spans="1:6" ht="15">
      <c r="A63" s="13">
        <v>60</v>
      </c>
      <c r="B63" s="1"/>
      <c r="C63" s="68">
        <f>Регистрация!$E63</f>
        <v>0</v>
      </c>
      <c r="D63" s="9">
        <f>Регистрация!$F63</f>
        <v>0</v>
      </c>
      <c r="E63" s="8">
        <f>Регистрация!$L63</f>
        <v>0</v>
      </c>
      <c r="F63" s="8">
        <f>Регистрация!$M63</f>
        <v>0</v>
      </c>
    </row>
    <row r="64" spans="1:6" ht="15">
      <c r="A64" s="18">
        <v>61</v>
      </c>
      <c r="B64" s="1"/>
      <c r="C64" s="68">
        <f>Регистрация!$E64</f>
        <v>0</v>
      </c>
      <c r="D64" s="9">
        <f>Регистрация!$F64</f>
        <v>0</v>
      </c>
      <c r="E64" s="8">
        <f>Регистрация!$L64</f>
        <v>0</v>
      </c>
      <c r="F64" s="8">
        <f>Регистрация!$M64</f>
        <v>0</v>
      </c>
    </row>
    <row r="65" spans="1:6" ht="15">
      <c r="A65" s="13">
        <v>62</v>
      </c>
      <c r="B65" s="1"/>
      <c r="C65" s="68">
        <f>Регистрация!$E65</f>
        <v>0</v>
      </c>
      <c r="D65" s="9">
        <f>Регистрация!$F65</f>
        <v>0</v>
      </c>
      <c r="E65" s="8">
        <f>Регистрация!$L65</f>
        <v>0</v>
      </c>
      <c r="F65" s="8">
        <f>Регистрация!$M65</f>
        <v>0</v>
      </c>
    </row>
    <row r="66" spans="1:6" ht="15">
      <c r="A66" s="18">
        <v>63</v>
      </c>
      <c r="B66" s="1"/>
      <c r="C66" s="68">
        <f>Регистрация!$E66</f>
        <v>0</v>
      </c>
      <c r="D66" s="9">
        <f>Регистрация!$F66</f>
        <v>0</v>
      </c>
      <c r="E66" s="8">
        <f>Регистрация!$L66</f>
        <v>0</v>
      </c>
      <c r="F66" s="8">
        <f>Регистрация!$M66</f>
        <v>0</v>
      </c>
    </row>
    <row r="67" spans="1:6" ht="15">
      <c r="A67" s="13">
        <v>64</v>
      </c>
      <c r="B67" s="1"/>
      <c r="C67" s="68">
        <f>Регистрация!$E67</f>
        <v>0</v>
      </c>
      <c r="D67" s="9">
        <f>Регистрация!$F67</f>
        <v>0</v>
      </c>
      <c r="E67" s="8">
        <f>Регистрация!$L67</f>
        <v>0</v>
      </c>
      <c r="F67" s="8">
        <f>Регистрация!$M67</f>
        <v>0</v>
      </c>
    </row>
    <row r="68" spans="1:6" ht="15">
      <c r="A68" s="18">
        <v>65</v>
      </c>
      <c r="B68" s="1"/>
      <c r="C68" s="68">
        <f>Регистрация!$E68</f>
        <v>0</v>
      </c>
      <c r="D68" s="9">
        <f>Регистрация!$F68</f>
        <v>0</v>
      </c>
      <c r="E68" s="8">
        <f>Регистрация!$L68</f>
        <v>0</v>
      </c>
      <c r="F68" s="8">
        <f>Регистрация!$M68</f>
        <v>0</v>
      </c>
    </row>
    <row r="69" spans="1:6" ht="15">
      <c r="A69" s="13">
        <v>66</v>
      </c>
      <c r="B69" s="1"/>
      <c r="C69" s="68">
        <f>Регистрация!$E69</f>
        <v>0</v>
      </c>
      <c r="D69" s="9">
        <f>Регистрация!$F69</f>
        <v>0</v>
      </c>
      <c r="E69" s="8">
        <f>Регистрация!$L69</f>
        <v>0</v>
      </c>
      <c r="F69" s="8">
        <f>Регистрация!$M69</f>
        <v>0</v>
      </c>
    </row>
    <row r="70" spans="1:6" ht="15">
      <c r="A70" s="18">
        <v>67</v>
      </c>
      <c r="B70" s="1"/>
      <c r="C70" s="68">
        <f>Регистрация!$E70</f>
        <v>0</v>
      </c>
      <c r="D70" s="9">
        <f>Регистрация!$F70</f>
        <v>0</v>
      </c>
      <c r="E70" s="8">
        <f>Регистрация!$L70</f>
        <v>0</v>
      </c>
      <c r="F70" s="8">
        <f>Регистрация!$M70</f>
        <v>0</v>
      </c>
    </row>
    <row r="71" spans="1:6" ht="15">
      <c r="A71" s="13">
        <v>68</v>
      </c>
      <c r="B71" s="1"/>
      <c r="C71" s="68">
        <f>Регистрация!$E71</f>
        <v>0</v>
      </c>
      <c r="D71" s="9">
        <f>Регистрация!$F71</f>
        <v>0</v>
      </c>
      <c r="E71" s="8">
        <f>Регистрация!$L71</f>
        <v>0</v>
      </c>
      <c r="F71" s="8">
        <f>Регистрация!$M71</f>
        <v>0</v>
      </c>
    </row>
    <row r="72" spans="1:6" ht="15">
      <c r="A72" s="18">
        <v>69</v>
      </c>
      <c r="B72" s="1"/>
      <c r="C72" s="68">
        <f>Регистрация!$E72</f>
        <v>0</v>
      </c>
      <c r="D72" s="9">
        <f>Регистрация!$F72</f>
        <v>0</v>
      </c>
      <c r="E72" s="8">
        <f>Регистрация!$L72</f>
        <v>0</v>
      </c>
      <c r="F72" s="8">
        <f>Регистрация!$M72</f>
        <v>0</v>
      </c>
    </row>
    <row r="73" spans="1:6" ht="15">
      <c r="A73" s="13">
        <v>70</v>
      </c>
      <c r="B73" s="1"/>
      <c r="C73" s="68">
        <f>Регистрация!$E73</f>
        <v>0</v>
      </c>
      <c r="D73" s="9">
        <f>Регистрация!$F73</f>
        <v>0</v>
      </c>
      <c r="E73" s="8">
        <f>Регистрация!$L73</f>
        <v>0</v>
      </c>
      <c r="F73" s="8">
        <f>Регистрация!$M73</f>
        <v>0</v>
      </c>
    </row>
    <row r="74" spans="1:6" ht="15">
      <c r="A74" s="18">
        <v>71</v>
      </c>
      <c r="B74" s="1"/>
      <c r="C74" s="68">
        <f>Регистрация!$E74</f>
        <v>0</v>
      </c>
      <c r="D74" s="9">
        <f>Регистрация!$F74</f>
        <v>0</v>
      </c>
      <c r="E74" s="8">
        <f>Регистрация!$L74</f>
        <v>0</v>
      </c>
      <c r="F74" s="8">
        <f>Регистрация!$M74</f>
        <v>0</v>
      </c>
    </row>
    <row r="75" spans="1:6" ht="15">
      <c r="A75" s="13">
        <v>72</v>
      </c>
      <c r="B75" s="1"/>
      <c r="C75" s="68">
        <f>Регистрация!$E75</f>
        <v>0</v>
      </c>
      <c r="D75" s="9">
        <f>Регистрация!$F75</f>
        <v>0</v>
      </c>
      <c r="E75" s="8">
        <f>Регистрация!$L75</f>
        <v>0</v>
      </c>
      <c r="F75" s="8">
        <f>Регистрация!$M75</f>
        <v>0</v>
      </c>
    </row>
    <row r="76" spans="1:6" ht="15">
      <c r="A76" s="18">
        <v>73</v>
      </c>
      <c r="B76" s="1"/>
      <c r="C76" s="68">
        <f>Регистрация!$E76</f>
        <v>0</v>
      </c>
      <c r="D76" s="9">
        <f>Регистрация!$F76</f>
        <v>0</v>
      </c>
      <c r="E76" s="8">
        <f>Регистрация!$L76</f>
        <v>0</v>
      </c>
      <c r="F76" s="8">
        <f>Регистрация!$M76</f>
        <v>0</v>
      </c>
    </row>
    <row r="77" spans="1:6" ht="15">
      <c r="A77" s="13">
        <v>74</v>
      </c>
      <c r="B77" s="1"/>
      <c r="C77" s="68">
        <f>Регистрация!$E77</f>
        <v>0</v>
      </c>
      <c r="D77" s="9">
        <f>Регистрация!$F77</f>
        <v>0</v>
      </c>
      <c r="E77" s="8">
        <f>Регистрация!$L77</f>
        <v>0</v>
      </c>
      <c r="F77" s="8">
        <f>Регистрация!$M77</f>
        <v>0</v>
      </c>
    </row>
    <row r="78" spans="1:6" ht="15">
      <c r="A78" s="18">
        <v>75</v>
      </c>
      <c r="B78" s="1"/>
      <c r="C78" s="68">
        <f>Регистрация!$E78</f>
        <v>0</v>
      </c>
      <c r="D78" s="9">
        <f>Регистрация!$F78</f>
        <v>0</v>
      </c>
      <c r="E78" s="8">
        <f>Регистрация!$L78</f>
        <v>0</v>
      </c>
      <c r="F78" s="8">
        <f>Регистрация!$M78</f>
        <v>0</v>
      </c>
    </row>
    <row r="79" spans="1:6" ht="15">
      <c r="A79" s="13">
        <v>76</v>
      </c>
      <c r="B79" s="1"/>
      <c r="C79" s="68">
        <f>Регистрация!$E79</f>
        <v>0</v>
      </c>
      <c r="D79" s="9">
        <f>Регистрация!$F79</f>
        <v>0</v>
      </c>
      <c r="E79" s="8">
        <f>Регистрация!$L79</f>
        <v>0</v>
      </c>
      <c r="F79" s="8">
        <f>Регистрация!$M79</f>
        <v>0</v>
      </c>
    </row>
    <row r="80" spans="1:6" ht="15">
      <c r="A80" s="18">
        <v>77</v>
      </c>
      <c r="B80" s="1"/>
      <c r="C80" s="68">
        <f>Регистрация!$E80</f>
        <v>0</v>
      </c>
      <c r="D80" s="9">
        <f>Регистрация!$F80</f>
        <v>0</v>
      </c>
      <c r="E80" s="8">
        <f>Регистрация!$L80</f>
        <v>0</v>
      </c>
      <c r="F80" s="8">
        <f>Регистрация!$M80</f>
        <v>0</v>
      </c>
    </row>
    <row r="81" spans="1:6" ht="15">
      <c r="A81" s="13">
        <v>78</v>
      </c>
      <c r="B81" s="1"/>
      <c r="C81" s="68">
        <f>Регистрация!$E81</f>
        <v>0</v>
      </c>
      <c r="D81" s="9">
        <f>Регистрация!$F81</f>
        <v>0</v>
      </c>
      <c r="E81" s="8">
        <f>Регистрация!$L81</f>
        <v>0</v>
      </c>
      <c r="F81" s="8">
        <f>Регистрация!$M81</f>
        <v>0</v>
      </c>
    </row>
    <row r="82" spans="1:6" ht="15">
      <c r="A82" s="18">
        <v>79</v>
      </c>
      <c r="B82" s="1"/>
      <c r="C82" s="68">
        <f>Регистрация!$E82</f>
        <v>0</v>
      </c>
      <c r="D82" s="9">
        <f>Регистрация!$F82</f>
        <v>0</v>
      </c>
      <c r="E82" s="8">
        <f>Регистрация!$L82</f>
        <v>0</v>
      </c>
      <c r="F82" s="8">
        <f>Регистрация!$M82</f>
        <v>0</v>
      </c>
    </row>
    <row r="83" spans="1:6" ht="15">
      <c r="A83" s="13">
        <v>80</v>
      </c>
      <c r="B83" s="1"/>
      <c r="C83" s="68">
        <f>Регистрация!$E83</f>
        <v>0</v>
      </c>
      <c r="D83" s="9">
        <f>Регистрация!$F83</f>
        <v>0</v>
      </c>
      <c r="E83" s="8">
        <f>Регистрация!$L83</f>
        <v>0</v>
      </c>
      <c r="F83" s="8">
        <f>Регистрация!$M83</f>
        <v>0</v>
      </c>
    </row>
    <row r="84" spans="1:6" ht="15">
      <c r="A84" s="18">
        <v>81</v>
      </c>
      <c r="B84" s="1"/>
      <c r="C84" s="68">
        <f>Регистрация!$E84</f>
        <v>0</v>
      </c>
      <c r="D84" s="9">
        <f>Регистрация!$F84</f>
        <v>0</v>
      </c>
      <c r="E84" s="8">
        <f>Регистрация!$L84</f>
        <v>0</v>
      </c>
      <c r="F84" s="8">
        <f>Регистрация!$M84</f>
        <v>0</v>
      </c>
    </row>
    <row r="85" spans="1:6" ht="15">
      <c r="A85" s="13">
        <v>82</v>
      </c>
      <c r="B85" s="1"/>
      <c r="C85" s="68">
        <f>Регистрация!$E85</f>
        <v>0</v>
      </c>
      <c r="D85" s="9">
        <f>Регистрация!$F85</f>
        <v>0</v>
      </c>
      <c r="E85" s="8">
        <f>Регистрация!$L85</f>
        <v>0</v>
      </c>
      <c r="F85" s="8">
        <f>Регистрация!$M85</f>
        <v>0</v>
      </c>
    </row>
    <row r="86" spans="1:6" ht="15">
      <c r="A86" s="18">
        <v>83</v>
      </c>
      <c r="B86" s="1"/>
      <c r="C86" s="68">
        <f>Регистрация!$E86</f>
        <v>0</v>
      </c>
      <c r="D86" s="9">
        <f>Регистрация!$F86</f>
        <v>0</v>
      </c>
      <c r="E86" s="8">
        <f>Регистрация!$L86</f>
        <v>0</v>
      </c>
      <c r="F86" s="8">
        <f>Регистрация!$M86</f>
        <v>0</v>
      </c>
    </row>
    <row r="87" spans="1:6" ht="15">
      <c r="A87" s="13">
        <v>84</v>
      </c>
      <c r="B87" s="1"/>
      <c r="C87" s="68">
        <f>Регистрация!$E87</f>
        <v>0</v>
      </c>
      <c r="D87" s="9">
        <f>Регистрация!$F87</f>
        <v>0</v>
      </c>
      <c r="E87" s="8">
        <f>Регистрация!$L87</f>
        <v>0</v>
      </c>
      <c r="F87" s="8">
        <f>Регистрация!$M87</f>
        <v>0</v>
      </c>
    </row>
    <row r="88" spans="1:6" ht="15">
      <c r="A88" s="18">
        <v>85</v>
      </c>
      <c r="B88" s="1"/>
      <c r="C88" s="68">
        <f>Регистрация!$E88</f>
        <v>0</v>
      </c>
      <c r="D88" s="9">
        <f>Регистрация!$F88</f>
        <v>0</v>
      </c>
      <c r="E88" s="8">
        <f>Регистрация!$L88</f>
        <v>0</v>
      </c>
      <c r="F88" s="8">
        <f>Регистрация!$M88</f>
        <v>0</v>
      </c>
    </row>
    <row r="89" spans="1:6" ht="15">
      <c r="A89" s="13">
        <v>86</v>
      </c>
      <c r="B89" s="1"/>
      <c r="C89" s="68">
        <f>Регистрация!$E89</f>
        <v>0</v>
      </c>
      <c r="D89" s="9">
        <f>Регистрация!$F89</f>
        <v>0</v>
      </c>
      <c r="E89" s="8">
        <f>Регистрация!$L89</f>
        <v>0</v>
      </c>
      <c r="F89" s="8">
        <f>Регистрация!$M89</f>
        <v>0</v>
      </c>
    </row>
    <row r="90" spans="1:6" ht="15">
      <c r="A90" s="18">
        <v>87</v>
      </c>
      <c r="B90" s="1"/>
      <c r="C90" s="68">
        <f>Регистрация!$E90</f>
        <v>0</v>
      </c>
      <c r="D90" s="9">
        <f>Регистрация!$F90</f>
        <v>0</v>
      </c>
      <c r="E90" s="8">
        <f>Регистрация!$L90</f>
        <v>0</v>
      </c>
      <c r="F90" s="8">
        <f>Регистрация!$M90</f>
        <v>0</v>
      </c>
    </row>
    <row r="91" spans="1:6" ht="15">
      <c r="A91" s="13">
        <v>88</v>
      </c>
      <c r="B91" s="1"/>
      <c r="C91" s="68">
        <f>Регистрация!$E91</f>
        <v>0</v>
      </c>
      <c r="D91" s="9">
        <f>Регистрация!$F91</f>
        <v>0</v>
      </c>
      <c r="E91" s="8">
        <f>Регистрация!$L91</f>
        <v>0</v>
      </c>
      <c r="F91" s="8">
        <f>Регистрация!$M91</f>
        <v>0</v>
      </c>
    </row>
    <row r="92" spans="1:6" ht="15">
      <c r="A92" s="18">
        <v>89</v>
      </c>
      <c r="B92" s="1"/>
      <c r="C92" s="68">
        <f>Регистрация!$E92</f>
        <v>0</v>
      </c>
      <c r="D92" s="9">
        <f>Регистрация!$F92</f>
        <v>0</v>
      </c>
      <c r="E92" s="8">
        <f>Регистрация!$L92</f>
        <v>0</v>
      </c>
      <c r="F92" s="8">
        <f>Регистрация!$M92</f>
        <v>0</v>
      </c>
    </row>
    <row r="93" spans="1:6" ht="15">
      <c r="A93" s="13">
        <v>90</v>
      </c>
      <c r="B93" s="1"/>
      <c r="C93" s="68">
        <f>Регистрация!$E93</f>
        <v>0</v>
      </c>
      <c r="D93" s="9">
        <f>Регистрация!$F93</f>
        <v>0</v>
      </c>
      <c r="E93" s="8">
        <f>Регистрация!$L93</f>
        <v>0</v>
      </c>
      <c r="F93" s="8">
        <f>Регистрация!$M93</f>
        <v>0</v>
      </c>
    </row>
    <row r="94" spans="1:6" ht="15">
      <c r="A94" s="18">
        <v>91</v>
      </c>
      <c r="B94" s="1"/>
      <c r="C94" s="68">
        <f>Регистрация!$E94</f>
        <v>0</v>
      </c>
      <c r="D94" s="9">
        <f>Регистрация!$F94</f>
        <v>0</v>
      </c>
      <c r="E94" s="8">
        <f>Регистрация!$L94</f>
        <v>0</v>
      </c>
      <c r="F94" s="8">
        <f>Регистрация!$M94</f>
        <v>0</v>
      </c>
    </row>
    <row r="95" spans="1:6" ht="15">
      <c r="A95" s="13">
        <v>92</v>
      </c>
      <c r="B95" s="1"/>
      <c r="C95" s="68">
        <f>Регистрация!$E95</f>
        <v>0</v>
      </c>
      <c r="D95" s="9">
        <f>Регистрация!$F95</f>
        <v>0</v>
      </c>
      <c r="E95" s="8">
        <f>Регистрация!$L95</f>
        <v>0</v>
      </c>
      <c r="F95" s="8">
        <f>Регистрация!$M95</f>
        <v>0</v>
      </c>
    </row>
    <row r="96" spans="1:6" ht="15">
      <c r="A96" s="18">
        <v>93</v>
      </c>
      <c r="B96" s="1"/>
      <c r="C96" s="68">
        <f>Регистрация!$E96</f>
        <v>0</v>
      </c>
      <c r="D96" s="9">
        <f>Регистрация!$F96</f>
        <v>0</v>
      </c>
      <c r="E96" s="8">
        <f>Регистрация!$L96</f>
        <v>0</v>
      </c>
      <c r="F96" s="8">
        <f>Регистрация!$M96</f>
        <v>0</v>
      </c>
    </row>
    <row r="97" spans="1:6" ht="15">
      <c r="A97" s="13">
        <v>94</v>
      </c>
      <c r="B97" s="1"/>
      <c r="C97" s="68">
        <f>Регистрация!$E97</f>
        <v>0</v>
      </c>
      <c r="D97" s="9">
        <f>Регистрация!$F97</f>
        <v>0</v>
      </c>
      <c r="E97" s="8">
        <f>Регистрация!$L97</f>
        <v>0</v>
      </c>
      <c r="F97" s="8">
        <f>Регистрация!$M97</f>
        <v>0</v>
      </c>
    </row>
    <row r="98" spans="1:6" ht="15">
      <c r="A98" s="18">
        <v>95</v>
      </c>
      <c r="B98" s="1"/>
      <c r="C98" s="68">
        <f>Регистрация!$E98</f>
        <v>0</v>
      </c>
      <c r="D98" s="9">
        <f>Регистрация!$F98</f>
        <v>0</v>
      </c>
      <c r="E98" s="8">
        <f>Регистрация!$L98</f>
        <v>0</v>
      </c>
      <c r="F98" s="8">
        <f>Регистрация!$M98</f>
        <v>0</v>
      </c>
    </row>
    <row r="99" spans="1:6" ht="15">
      <c r="A99" s="13">
        <v>96</v>
      </c>
      <c r="B99" s="1"/>
      <c r="C99" s="68">
        <f>Регистрация!$E99</f>
        <v>0</v>
      </c>
      <c r="D99" s="9">
        <f>Регистрация!$F99</f>
        <v>0</v>
      </c>
      <c r="E99" s="8">
        <f>Регистрация!$L99</f>
        <v>0</v>
      </c>
      <c r="F99" s="8">
        <f>Регистрация!$M99</f>
        <v>0</v>
      </c>
    </row>
    <row r="100" spans="1:6" ht="15">
      <c r="A100" s="18">
        <v>97</v>
      </c>
      <c r="B100" s="1"/>
      <c r="C100" s="68">
        <f>Регистрация!$E100</f>
        <v>0</v>
      </c>
      <c r="D100" s="9">
        <f>Регистрация!$F100</f>
        <v>0</v>
      </c>
      <c r="E100" s="8">
        <f>Регистрация!$L100</f>
        <v>0</v>
      </c>
      <c r="F100" s="8">
        <f>Регистрация!$M100</f>
        <v>0</v>
      </c>
    </row>
    <row r="101" spans="1:6" ht="15">
      <c r="A101" s="13">
        <v>98</v>
      </c>
      <c r="B101" s="1"/>
      <c r="C101" s="68">
        <f>Регистрация!$E101</f>
        <v>0</v>
      </c>
      <c r="D101" s="9">
        <f>Регистрация!$F101</f>
        <v>0</v>
      </c>
      <c r="E101" s="8">
        <f>Регистрация!$L101</f>
        <v>0</v>
      </c>
      <c r="F101" s="8">
        <f>Регистрация!$M101</f>
        <v>0</v>
      </c>
    </row>
    <row r="102" spans="1:6" ht="15">
      <c r="A102" s="18">
        <v>99</v>
      </c>
      <c r="B102" s="1"/>
      <c r="C102" s="68">
        <f>Регистрация!$E102</f>
        <v>0</v>
      </c>
      <c r="D102" s="9">
        <f>Регистрация!$F102</f>
        <v>0</v>
      </c>
      <c r="E102" s="8">
        <f>Регистрация!$L102</f>
        <v>0</v>
      </c>
      <c r="F102" s="8">
        <f>Регистрация!$M102</f>
        <v>0</v>
      </c>
    </row>
    <row r="103" spans="1:6" ht="15.75" thickBot="1">
      <c r="A103" s="14">
        <v>100</v>
      </c>
      <c r="B103" s="15"/>
      <c r="C103" s="30">
        <f>Регистрация!$E103</f>
        <v>0</v>
      </c>
      <c r="D103" s="30">
        <f>Регистрация!$F103</f>
        <v>0</v>
      </c>
      <c r="E103" s="15">
        <f>Регистрация!$L103</f>
        <v>0</v>
      </c>
      <c r="F103" s="15">
        <f>Регистрация!$M103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Мой любимый 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и Галочка</dc:creator>
  <cp:keywords/>
  <dc:description/>
  <cp:lastModifiedBy>User</cp:lastModifiedBy>
  <cp:lastPrinted>2020-03-15T10:14:00Z</cp:lastPrinted>
  <dcterms:created xsi:type="dcterms:W3CDTF">2009-01-12T19:37:19Z</dcterms:created>
  <dcterms:modified xsi:type="dcterms:W3CDTF">2020-03-18T09:42:20Z</dcterms:modified>
  <cp:category/>
  <cp:version/>
  <cp:contentType/>
  <cp:contentStatus/>
</cp:coreProperties>
</file>