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тодическая служба\МАССОВЫЕ МЕРОПРИЯТИЯ\2019\Участие в других\Соревнования\Протокол\3-й этап Кубка ON  март 2019\"/>
    </mc:Choice>
  </mc:AlternateContent>
  <xr:revisionPtr revIDLastSave="0" documentId="13_ncr:1_{A0E51D6D-D80C-409E-8AEA-3F745F5021D0}" xr6:coauthVersionLast="41" xr6:coauthVersionMax="41" xr10:uidLastSave="{00000000-0000-0000-0000-000000000000}"/>
  <bookViews>
    <workbookView xWindow="-120" yWindow="-120" windowWidth="19440" windowHeight="15000" tabRatio="911" xr2:uid="{00000000-000D-0000-FFFF-FFFF00000000}"/>
  </bookViews>
  <sheets>
    <sheet name="РЦЕ12" sheetId="4" r:id="rId1"/>
    <sheet name="ТС10" sheetId="5" r:id="rId2"/>
    <sheet name="ТС10 М" sheetId="23" r:id="rId3"/>
    <sheet name="ТС10 М-Вз" sheetId="34" r:id="rId4"/>
    <sheet name="ТС-13,5" sheetId="43" r:id="rId5"/>
    <sheet name="М16-18" sheetId="8" r:id="rId6"/>
    <sheet name="М16-18БК" sheetId="65" state="hidden" r:id="rId7"/>
    <sheet name="З-М16-18БК" sheetId="66" state="hidden" r:id="rId8"/>
    <sheet name="Рейтинг М16-18БК" sheetId="67" state="hidden" r:id="rId9"/>
    <sheet name="Печать рейтинг" sheetId="63" r:id="rId10"/>
  </sheets>
  <calcPr calcId="181029"/>
  <fileRecoveryPr autoRecover="0"/>
</workbook>
</file>

<file path=xl/calcChain.xml><?xml version="1.0" encoding="utf-8"?>
<calcChain xmlns="http://schemas.openxmlformats.org/spreadsheetml/2006/main">
  <c r="C2" i="67" l="1"/>
  <c r="N2" i="67"/>
  <c r="C27" i="67"/>
  <c r="C28" i="67"/>
  <c r="C29" i="67"/>
  <c r="C30" i="67"/>
  <c r="C31" i="67"/>
  <c r="C32" i="67"/>
  <c r="C33" i="67"/>
  <c r="C34" i="67"/>
  <c r="C1" i="67"/>
  <c r="D1" i="66"/>
  <c r="N6" i="65"/>
  <c r="B38" i="65"/>
  <c r="G38" i="65" s="1"/>
  <c r="B37" i="65"/>
  <c r="B36" i="65"/>
  <c r="G36" i="65" s="1"/>
  <c r="B35" i="65"/>
  <c r="B34" i="65"/>
  <c r="G34" i="65" s="1"/>
  <c r="B33" i="65"/>
  <c r="B32" i="65"/>
  <c r="F32" i="65" s="1"/>
  <c r="B31" i="65"/>
  <c r="B30" i="65"/>
  <c r="F30" i="65" s="1"/>
  <c r="B29" i="65"/>
  <c r="H29" i="65" s="1"/>
  <c r="B28" i="65"/>
  <c r="F28" i="65" s="1"/>
  <c r="B27" i="65"/>
  <c r="B26" i="65"/>
  <c r="F26" i="65" s="1"/>
  <c r="B25" i="65"/>
  <c r="B24" i="65"/>
  <c r="F24" i="65" s="1"/>
  <c r="B23" i="65"/>
  <c r="B22" i="65"/>
  <c r="D22" i="65" s="1"/>
  <c r="B21" i="65"/>
  <c r="F21" i="65" s="1"/>
  <c r="B20" i="65"/>
  <c r="D20" i="65" s="1"/>
  <c r="B19" i="65"/>
  <c r="F19" i="65" s="1"/>
  <c r="B18" i="65"/>
  <c r="D18" i="65" s="1"/>
  <c r="B17" i="65"/>
  <c r="F17" i="65" s="1"/>
  <c r="B16" i="65"/>
  <c r="D16" i="65" s="1"/>
  <c r="B15" i="65"/>
  <c r="F15" i="65" s="1"/>
  <c r="B14" i="65"/>
  <c r="D14" i="65" s="1"/>
  <c r="B13" i="65"/>
  <c r="B12" i="65"/>
  <c r="AC38" i="65"/>
  <c r="AA38" i="65"/>
  <c r="AC37" i="65"/>
  <c r="AA37" i="65"/>
  <c r="AC36" i="65"/>
  <c r="AA36" i="65"/>
  <c r="AC35" i="65"/>
  <c r="AA35" i="65"/>
  <c r="AC34" i="65"/>
  <c r="AA34" i="65"/>
  <c r="AC33" i="65"/>
  <c r="AA33" i="65"/>
  <c r="AC32" i="65"/>
  <c r="AA32" i="65"/>
  <c r="AC31" i="65"/>
  <c r="AA31" i="65"/>
  <c r="AC30" i="65"/>
  <c r="AA30" i="65"/>
  <c r="AC29" i="65"/>
  <c r="AA29" i="65"/>
  <c r="AC28" i="65"/>
  <c r="AA28" i="65"/>
  <c r="AC27" i="65"/>
  <c r="AA27" i="65"/>
  <c r="AC26" i="65"/>
  <c r="AA26" i="65"/>
  <c r="AC25" i="65"/>
  <c r="AA25" i="65"/>
  <c r="AC24" i="65"/>
  <c r="AA24" i="65"/>
  <c r="AC23" i="65"/>
  <c r="AA23" i="65"/>
  <c r="AC22" i="65"/>
  <c r="AA22" i="65"/>
  <c r="AC21" i="65"/>
  <c r="AA21" i="65"/>
  <c r="AC20" i="65"/>
  <c r="AA20" i="65"/>
  <c r="AC19" i="65"/>
  <c r="AA19" i="65"/>
  <c r="AC18" i="65"/>
  <c r="AA18" i="65"/>
  <c r="AC17" i="65"/>
  <c r="AA17" i="65"/>
  <c r="AC16" i="65"/>
  <c r="AA16" i="65"/>
  <c r="AC15" i="65"/>
  <c r="AA15" i="65"/>
  <c r="AC14" i="65"/>
  <c r="AA14" i="65"/>
  <c r="AC13" i="65"/>
  <c r="AA13" i="65"/>
  <c r="AC12" i="65"/>
  <c r="AA12" i="65"/>
  <c r="M8" i="65"/>
  <c r="C8" i="65"/>
  <c r="Y7" i="65"/>
  <c r="O4" i="65"/>
  <c r="O3" i="65"/>
  <c r="A3" i="65"/>
  <c r="O2" i="65"/>
  <c r="E34" i="65" l="1"/>
  <c r="H20" i="65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I36" i="65"/>
  <c r="V36" i="65" s="1"/>
  <c r="H36" i="65"/>
  <c r="E38" i="65"/>
  <c r="H16" i="65"/>
  <c r="F14" i="65"/>
  <c r="F22" i="65"/>
  <c r="F38" i="65"/>
  <c r="F18" i="65"/>
  <c r="F34" i="65"/>
  <c r="F16" i="65"/>
  <c r="F20" i="65"/>
  <c r="F36" i="65"/>
  <c r="I23" i="65"/>
  <c r="V23" i="65" s="1"/>
  <c r="F23" i="65"/>
  <c r="D25" i="65"/>
  <c r="F25" i="65"/>
  <c r="D27" i="65"/>
  <c r="F27" i="65"/>
  <c r="D29" i="65"/>
  <c r="F29" i="65"/>
  <c r="D31" i="65"/>
  <c r="F31" i="65"/>
  <c r="I33" i="65"/>
  <c r="O33" i="65" s="1"/>
  <c r="AF33" i="65" s="1"/>
  <c r="F33" i="65"/>
  <c r="I35" i="65"/>
  <c r="O35" i="65" s="1"/>
  <c r="AF35" i="65" s="1"/>
  <c r="F35" i="65"/>
  <c r="I37" i="65"/>
  <c r="O37" i="65" s="1"/>
  <c r="AF37" i="65" s="1"/>
  <c r="F37" i="65"/>
  <c r="H14" i="65"/>
  <c r="H18" i="65"/>
  <c r="H22" i="65"/>
  <c r="H34" i="65"/>
  <c r="I34" i="65"/>
  <c r="E36" i="65"/>
  <c r="H38" i="65"/>
  <c r="I38" i="65"/>
  <c r="H25" i="65"/>
  <c r="C33" i="65"/>
  <c r="G35" i="65"/>
  <c r="C37" i="65"/>
  <c r="H27" i="65"/>
  <c r="H31" i="65"/>
  <c r="G33" i="65"/>
  <c r="C35" i="65"/>
  <c r="G37" i="65"/>
  <c r="H33" i="65"/>
  <c r="E33" i="65"/>
  <c r="H35" i="65"/>
  <c r="E35" i="65"/>
  <c r="H37" i="65"/>
  <c r="E37" i="65"/>
  <c r="C34" i="65"/>
  <c r="C36" i="65"/>
  <c r="C38" i="65"/>
  <c r="I13" i="65"/>
  <c r="G13" i="65"/>
  <c r="E13" i="65"/>
  <c r="C13" i="65"/>
  <c r="I15" i="65"/>
  <c r="G15" i="65"/>
  <c r="E15" i="65"/>
  <c r="C15" i="65"/>
  <c r="I17" i="65"/>
  <c r="G17" i="65"/>
  <c r="E17" i="65"/>
  <c r="C17" i="65"/>
  <c r="I19" i="65"/>
  <c r="G19" i="65"/>
  <c r="E19" i="65"/>
  <c r="C19" i="65"/>
  <c r="I21" i="65"/>
  <c r="G21" i="65"/>
  <c r="E21" i="65"/>
  <c r="C21" i="65"/>
  <c r="I12" i="65"/>
  <c r="G12" i="65"/>
  <c r="E12" i="65"/>
  <c r="C12" i="65"/>
  <c r="I14" i="65"/>
  <c r="G14" i="65"/>
  <c r="E14" i="65"/>
  <c r="C14" i="65"/>
  <c r="D15" i="65"/>
  <c r="H15" i="65"/>
  <c r="I16" i="65"/>
  <c r="G16" i="65"/>
  <c r="E16" i="65"/>
  <c r="C16" i="65"/>
  <c r="D17" i="65"/>
  <c r="H17" i="65"/>
  <c r="I18" i="65"/>
  <c r="G18" i="65"/>
  <c r="E18" i="65"/>
  <c r="C18" i="65"/>
  <c r="D19" i="65"/>
  <c r="H19" i="65"/>
  <c r="I20" i="65"/>
  <c r="G20" i="65"/>
  <c r="E20" i="65"/>
  <c r="C20" i="65"/>
  <c r="D21" i="65"/>
  <c r="H21" i="65"/>
  <c r="I22" i="65"/>
  <c r="G22" i="65"/>
  <c r="E22" i="65"/>
  <c r="C22" i="65"/>
  <c r="D23" i="65"/>
  <c r="H23" i="65"/>
  <c r="I24" i="65"/>
  <c r="G24" i="65"/>
  <c r="E24" i="65"/>
  <c r="C24" i="65"/>
  <c r="I26" i="65"/>
  <c r="G26" i="65"/>
  <c r="E26" i="65"/>
  <c r="C26" i="65"/>
  <c r="I28" i="65"/>
  <c r="G28" i="65"/>
  <c r="E28" i="65"/>
  <c r="C28" i="65"/>
  <c r="I30" i="65"/>
  <c r="G30" i="65"/>
  <c r="E30" i="65"/>
  <c r="C30" i="65"/>
  <c r="I32" i="65"/>
  <c r="G32" i="65"/>
  <c r="E32" i="65"/>
  <c r="C32" i="65"/>
  <c r="C23" i="65"/>
  <c r="E23" i="65"/>
  <c r="G23" i="65"/>
  <c r="D24" i="65"/>
  <c r="H24" i="65"/>
  <c r="I25" i="65"/>
  <c r="G25" i="65"/>
  <c r="E25" i="65"/>
  <c r="C25" i="65"/>
  <c r="D26" i="65"/>
  <c r="H26" i="65"/>
  <c r="I27" i="65"/>
  <c r="G27" i="65"/>
  <c r="E27" i="65"/>
  <c r="C27" i="65"/>
  <c r="D28" i="65"/>
  <c r="H28" i="65"/>
  <c r="I29" i="65"/>
  <c r="G29" i="65"/>
  <c r="E29" i="65"/>
  <c r="C29" i="65"/>
  <c r="D30" i="65"/>
  <c r="H30" i="65"/>
  <c r="I31" i="65"/>
  <c r="G31" i="65"/>
  <c r="E31" i="65"/>
  <c r="C31" i="65"/>
  <c r="D32" i="65"/>
  <c r="H32" i="65"/>
  <c r="D33" i="65"/>
  <c r="D34" i="65"/>
  <c r="D35" i="65"/>
  <c r="D36" i="65"/>
  <c r="D37" i="65"/>
  <c r="D38" i="65"/>
  <c r="V35" i="65" l="1"/>
  <c r="P36" i="65"/>
  <c r="K37" i="65"/>
  <c r="AD37" i="65" s="1"/>
  <c r="Q37" i="65"/>
  <c r="AG37" i="65" s="1"/>
  <c r="Q36" i="65"/>
  <c r="AG36" i="65" s="1"/>
  <c r="K36" i="65"/>
  <c r="AD36" i="65" s="1"/>
  <c r="L36" i="65"/>
  <c r="T36" i="65"/>
  <c r="S35" i="65"/>
  <c r="AH35" i="65" s="1"/>
  <c r="M35" i="65"/>
  <c r="AE35" i="65" s="1"/>
  <c r="T33" i="65"/>
  <c r="O36" i="65"/>
  <c r="AF36" i="65" s="1"/>
  <c r="S36" i="65"/>
  <c r="AH36" i="65" s="1"/>
  <c r="M36" i="65"/>
  <c r="AE36" i="65" s="1"/>
  <c r="U36" i="65"/>
  <c r="AI36" i="65" s="1"/>
  <c r="N36" i="65"/>
  <c r="R36" i="65"/>
  <c r="U23" i="65"/>
  <c r="AI23" i="65" s="1"/>
  <c r="P37" i="65"/>
  <c r="N35" i="65"/>
  <c r="L33" i="65"/>
  <c r="P23" i="65"/>
  <c r="S33" i="65"/>
  <c r="AH33" i="65" s="1"/>
  <c r="M23" i="65"/>
  <c r="AE23" i="65" s="1"/>
  <c r="L37" i="65"/>
  <c r="T37" i="65"/>
  <c r="U35" i="65"/>
  <c r="AI35" i="65" s="1"/>
  <c r="R35" i="65"/>
  <c r="Q33" i="65"/>
  <c r="AG33" i="65" s="1"/>
  <c r="P33" i="65"/>
  <c r="L23" i="65"/>
  <c r="T23" i="65"/>
  <c r="Q22" i="67"/>
  <c r="N16" i="67"/>
  <c r="N11" i="67"/>
  <c r="Q14" i="67"/>
  <c r="N29" i="67"/>
  <c r="Q28" i="67"/>
  <c r="Q34" i="67"/>
  <c r="Q5" i="67"/>
  <c r="Q7" i="67"/>
  <c r="Q9" i="67"/>
  <c r="Q11" i="67"/>
  <c r="Q13" i="67"/>
  <c r="N31" i="67"/>
  <c r="Q30" i="67"/>
  <c r="N15" i="67"/>
  <c r="N34" i="67"/>
  <c r="N24" i="67"/>
  <c r="Q18" i="67"/>
  <c r="N7" i="67"/>
  <c r="Q6" i="67"/>
  <c r="Q27" i="67"/>
  <c r="N9" i="67"/>
  <c r="N13" i="67"/>
  <c r="Q10" i="67"/>
  <c r="Q16" i="67"/>
  <c r="Q20" i="67"/>
  <c r="Q24" i="67"/>
  <c r="Q31" i="67"/>
  <c r="N23" i="67"/>
  <c r="N30" i="67"/>
  <c r="N20" i="67"/>
  <c r="S37" i="65"/>
  <c r="AH37" i="65" s="1"/>
  <c r="K35" i="65"/>
  <c r="AD35" i="65" s="1"/>
  <c r="K33" i="65"/>
  <c r="AD33" i="65" s="1"/>
  <c r="Q23" i="65"/>
  <c r="AG23" i="65" s="1"/>
  <c r="M37" i="65"/>
  <c r="AE37" i="65" s="1"/>
  <c r="U37" i="65"/>
  <c r="AI37" i="65" s="1"/>
  <c r="N37" i="65"/>
  <c r="R37" i="65"/>
  <c r="V37" i="65"/>
  <c r="Q35" i="65"/>
  <c r="AG35" i="65" s="1"/>
  <c r="L35" i="65"/>
  <c r="P35" i="65"/>
  <c r="T35" i="65"/>
  <c r="M33" i="65"/>
  <c r="AE33" i="65" s="1"/>
  <c r="U33" i="65"/>
  <c r="AI33" i="65" s="1"/>
  <c r="N33" i="65"/>
  <c r="R33" i="65"/>
  <c r="V33" i="65"/>
  <c r="N23" i="65"/>
  <c r="R23" i="65"/>
  <c r="N25" i="67"/>
  <c r="N21" i="67"/>
  <c r="N17" i="67"/>
  <c r="N5" i="67"/>
  <c r="N6" i="67"/>
  <c r="N8" i="67"/>
  <c r="N10" i="67"/>
  <c r="N12" i="67"/>
  <c r="N14" i="67"/>
  <c r="Q8" i="67"/>
  <c r="Q12" i="67"/>
  <c r="Q15" i="67"/>
  <c r="Q17" i="67"/>
  <c r="Q19" i="67"/>
  <c r="Q21" i="67"/>
  <c r="Q23" i="67"/>
  <c r="Q25" i="67"/>
  <c r="Q29" i="67"/>
  <c r="Q33" i="67"/>
  <c r="N33" i="67"/>
  <c r="Q32" i="67"/>
  <c r="N27" i="67"/>
  <c r="Q26" i="67"/>
  <c r="N19" i="67"/>
  <c r="N32" i="67"/>
  <c r="N18" i="67"/>
  <c r="N22" i="67"/>
  <c r="N26" i="67"/>
  <c r="S23" i="65"/>
  <c r="AH23" i="65" s="1"/>
  <c r="K23" i="65"/>
  <c r="AD23" i="65" s="1"/>
  <c r="O23" i="65"/>
  <c r="AF23" i="65" s="1"/>
  <c r="N28" i="67"/>
  <c r="V31" i="65"/>
  <c r="T31" i="65"/>
  <c r="R31" i="65"/>
  <c r="P31" i="65"/>
  <c r="N31" i="65"/>
  <c r="L31" i="65"/>
  <c r="U31" i="65"/>
  <c r="AI31" i="65" s="1"/>
  <c r="Q31" i="65"/>
  <c r="AG31" i="65" s="1"/>
  <c r="M31" i="65"/>
  <c r="AE31" i="65" s="1"/>
  <c r="S31" i="65"/>
  <c r="AH31" i="65" s="1"/>
  <c r="K31" i="65"/>
  <c r="AD31" i="65" s="1"/>
  <c r="O31" i="65"/>
  <c r="AF31" i="65" s="1"/>
  <c r="V29" i="65"/>
  <c r="T29" i="65"/>
  <c r="R29" i="65"/>
  <c r="P29" i="65"/>
  <c r="N29" i="65"/>
  <c r="L29" i="65"/>
  <c r="U29" i="65"/>
  <c r="AI29" i="65" s="1"/>
  <c r="Q29" i="65"/>
  <c r="AG29" i="65" s="1"/>
  <c r="M29" i="65"/>
  <c r="AE29" i="65" s="1"/>
  <c r="S29" i="65"/>
  <c r="AH29" i="65" s="1"/>
  <c r="K29" i="65"/>
  <c r="AD29" i="65" s="1"/>
  <c r="O29" i="65"/>
  <c r="AF29" i="65" s="1"/>
  <c r="V27" i="65"/>
  <c r="T27" i="65"/>
  <c r="R27" i="65"/>
  <c r="P27" i="65"/>
  <c r="N27" i="65"/>
  <c r="L27" i="65"/>
  <c r="U27" i="65"/>
  <c r="AI27" i="65" s="1"/>
  <c r="Q27" i="65"/>
  <c r="AG27" i="65" s="1"/>
  <c r="M27" i="65"/>
  <c r="AE27" i="65" s="1"/>
  <c r="S27" i="65"/>
  <c r="AH27" i="65" s="1"/>
  <c r="K27" i="65"/>
  <c r="AD27" i="65" s="1"/>
  <c r="O27" i="65"/>
  <c r="AF27" i="65" s="1"/>
  <c r="V25" i="65"/>
  <c r="T25" i="65"/>
  <c r="R25" i="65"/>
  <c r="P25" i="65"/>
  <c r="U25" i="65"/>
  <c r="AI25" i="65" s="1"/>
  <c r="Q25" i="65"/>
  <c r="AG25" i="65" s="1"/>
  <c r="N25" i="65"/>
  <c r="L25" i="65"/>
  <c r="S25" i="65"/>
  <c r="AH25" i="65" s="1"/>
  <c r="M25" i="65"/>
  <c r="AE25" i="65" s="1"/>
  <c r="O25" i="65"/>
  <c r="AF25" i="65" s="1"/>
  <c r="K25" i="65"/>
  <c r="AD25" i="65" s="1"/>
  <c r="V38" i="65"/>
  <c r="T38" i="65"/>
  <c r="R38" i="65"/>
  <c r="P38" i="65"/>
  <c r="N38" i="65"/>
  <c r="L38" i="65"/>
  <c r="U38" i="65"/>
  <c r="AI38" i="65" s="1"/>
  <c r="Q38" i="65"/>
  <c r="M38" i="65"/>
  <c r="AE38" i="65" s="1"/>
  <c r="O38" i="65"/>
  <c r="AF38" i="65" s="1"/>
  <c r="S38" i="65"/>
  <c r="AH38" i="65" s="1"/>
  <c r="K38" i="65"/>
  <c r="AD38" i="65" s="1"/>
  <c r="V32" i="65"/>
  <c r="T32" i="65"/>
  <c r="R32" i="65"/>
  <c r="P32" i="65"/>
  <c r="N32" i="65"/>
  <c r="L32" i="65"/>
  <c r="U32" i="65"/>
  <c r="AI32" i="65" s="1"/>
  <c r="Q32" i="65"/>
  <c r="AG32" i="65" s="1"/>
  <c r="M32" i="65"/>
  <c r="AE32" i="65" s="1"/>
  <c r="O32" i="65"/>
  <c r="AF32" i="65" s="1"/>
  <c r="S32" i="65"/>
  <c r="AH32" i="65" s="1"/>
  <c r="K32" i="65"/>
  <c r="AD32" i="65" s="1"/>
  <c r="V30" i="65"/>
  <c r="T30" i="65"/>
  <c r="R30" i="65"/>
  <c r="P30" i="65"/>
  <c r="N30" i="65"/>
  <c r="L30" i="65"/>
  <c r="U30" i="65"/>
  <c r="AI30" i="65" s="1"/>
  <c r="Q30" i="65"/>
  <c r="AG30" i="65" s="1"/>
  <c r="M30" i="65"/>
  <c r="AE30" i="65" s="1"/>
  <c r="O30" i="65"/>
  <c r="AF30" i="65" s="1"/>
  <c r="S30" i="65"/>
  <c r="AH30" i="65" s="1"/>
  <c r="K30" i="65"/>
  <c r="AD30" i="65" s="1"/>
  <c r="V28" i="65"/>
  <c r="T28" i="65"/>
  <c r="R28" i="65"/>
  <c r="P28" i="65"/>
  <c r="N28" i="65"/>
  <c r="L28" i="65"/>
  <c r="U28" i="65"/>
  <c r="AI28" i="65" s="1"/>
  <c r="Q28" i="65"/>
  <c r="AG28" i="65" s="1"/>
  <c r="M28" i="65"/>
  <c r="AE28" i="65" s="1"/>
  <c r="O28" i="65"/>
  <c r="AF28" i="65" s="1"/>
  <c r="S28" i="65"/>
  <c r="AH28" i="65" s="1"/>
  <c r="K28" i="65"/>
  <c r="AD28" i="65" s="1"/>
  <c r="V26" i="65"/>
  <c r="T26" i="65"/>
  <c r="R26" i="65"/>
  <c r="P26" i="65"/>
  <c r="N26" i="65"/>
  <c r="L26" i="65"/>
  <c r="U26" i="65"/>
  <c r="AI26" i="65" s="1"/>
  <c r="Q26" i="65"/>
  <c r="AG26" i="65" s="1"/>
  <c r="M26" i="65"/>
  <c r="AE26" i="65" s="1"/>
  <c r="O26" i="65"/>
  <c r="AF26" i="65" s="1"/>
  <c r="S26" i="65"/>
  <c r="AH26" i="65" s="1"/>
  <c r="K26" i="65"/>
  <c r="AD26" i="65" s="1"/>
  <c r="V24" i="65"/>
  <c r="T24" i="65"/>
  <c r="R24" i="65"/>
  <c r="P24" i="65"/>
  <c r="N24" i="65"/>
  <c r="L24" i="65"/>
  <c r="U24" i="65"/>
  <c r="AI24" i="65" s="1"/>
  <c r="Q24" i="65"/>
  <c r="AG24" i="65" s="1"/>
  <c r="M24" i="65"/>
  <c r="AE24" i="65" s="1"/>
  <c r="S24" i="65"/>
  <c r="AH24" i="65" s="1"/>
  <c r="O24" i="65"/>
  <c r="AF24" i="65" s="1"/>
  <c r="K24" i="65"/>
  <c r="AD24" i="65" s="1"/>
  <c r="V22" i="65"/>
  <c r="T22" i="65"/>
  <c r="R22" i="65"/>
  <c r="P22" i="65"/>
  <c r="N22" i="65"/>
  <c r="L22" i="65"/>
  <c r="U22" i="65"/>
  <c r="AI22" i="65" s="1"/>
  <c r="Q22" i="65"/>
  <c r="AG22" i="65" s="1"/>
  <c r="M22" i="65"/>
  <c r="AE22" i="65" s="1"/>
  <c r="S22" i="65"/>
  <c r="AH22" i="65" s="1"/>
  <c r="O22" i="65"/>
  <c r="AF22" i="65" s="1"/>
  <c r="K22" i="65"/>
  <c r="AD22" i="65" s="1"/>
  <c r="V20" i="65"/>
  <c r="T20" i="65"/>
  <c r="R20" i="65"/>
  <c r="P20" i="65"/>
  <c r="N20" i="65"/>
  <c r="L20" i="65"/>
  <c r="U20" i="65"/>
  <c r="AI20" i="65" s="1"/>
  <c r="Q20" i="65"/>
  <c r="AG20" i="65" s="1"/>
  <c r="M20" i="65"/>
  <c r="AE20" i="65" s="1"/>
  <c r="S20" i="65"/>
  <c r="AH20" i="65" s="1"/>
  <c r="O20" i="65"/>
  <c r="AF20" i="65" s="1"/>
  <c r="K20" i="65"/>
  <c r="AD20" i="65" s="1"/>
  <c r="V18" i="65"/>
  <c r="T18" i="65"/>
  <c r="R18" i="65"/>
  <c r="P18" i="65"/>
  <c r="N18" i="65"/>
  <c r="L18" i="65"/>
  <c r="U18" i="65"/>
  <c r="AI18" i="65" s="1"/>
  <c r="Q18" i="65"/>
  <c r="AG18" i="65" s="1"/>
  <c r="M18" i="65"/>
  <c r="AE18" i="65" s="1"/>
  <c r="S18" i="65"/>
  <c r="AH18" i="65" s="1"/>
  <c r="O18" i="65"/>
  <c r="AF18" i="65" s="1"/>
  <c r="K18" i="65"/>
  <c r="AD18" i="65" s="1"/>
  <c r="V16" i="65"/>
  <c r="T16" i="65"/>
  <c r="R16" i="65"/>
  <c r="P16" i="65"/>
  <c r="N16" i="65"/>
  <c r="L16" i="65"/>
  <c r="U16" i="65"/>
  <c r="AI16" i="65" s="1"/>
  <c r="S16" i="65"/>
  <c r="AH16" i="65" s="1"/>
  <c r="Q16" i="65"/>
  <c r="AG16" i="65" s="1"/>
  <c r="O16" i="65"/>
  <c r="AF16" i="65" s="1"/>
  <c r="M16" i="65"/>
  <c r="AE16" i="65" s="1"/>
  <c r="K16" i="65"/>
  <c r="AD16" i="65" s="1"/>
  <c r="V14" i="65"/>
  <c r="T14" i="65"/>
  <c r="R14" i="65"/>
  <c r="P14" i="65"/>
  <c r="N14" i="65"/>
  <c r="L14" i="65"/>
  <c r="U14" i="65"/>
  <c r="AI14" i="65" s="1"/>
  <c r="S14" i="65"/>
  <c r="AH14" i="65" s="1"/>
  <c r="Q14" i="65"/>
  <c r="AG14" i="65" s="1"/>
  <c r="O14" i="65"/>
  <c r="AF14" i="65" s="1"/>
  <c r="M14" i="65"/>
  <c r="AE14" i="65" s="1"/>
  <c r="K14" i="65"/>
  <c r="AD14" i="65" s="1"/>
  <c r="V12" i="65"/>
  <c r="T12" i="65"/>
  <c r="R12" i="65"/>
  <c r="P12" i="65"/>
  <c r="N12" i="65"/>
  <c r="L12" i="65"/>
  <c r="U12" i="65"/>
  <c r="AI12" i="65" s="1"/>
  <c r="S12" i="65"/>
  <c r="AH12" i="65" s="1"/>
  <c r="Q12" i="65"/>
  <c r="AG12" i="65" s="1"/>
  <c r="O12" i="65"/>
  <c r="AF12" i="65" s="1"/>
  <c r="M12" i="65"/>
  <c r="AE12" i="65" s="1"/>
  <c r="K12" i="65"/>
  <c r="AD12" i="65" s="1"/>
  <c r="V21" i="65"/>
  <c r="T21" i="65"/>
  <c r="R21" i="65"/>
  <c r="P21" i="65"/>
  <c r="N21" i="65"/>
  <c r="L21" i="65"/>
  <c r="U21" i="65"/>
  <c r="AI21" i="65" s="1"/>
  <c r="Q21" i="65"/>
  <c r="AG21" i="65" s="1"/>
  <c r="M21" i="65"/>
  <c r="AE21" i="65" s="1"/>
  <c r="S21" i="65"/>
  <c r="AH21" i="65" s="1"/>
  <c r="O21" i="65"/>
  <c r="AF21" i="65" s="1"/>
  <c r="K21" i="65"/>
  <c r="AD21" i="65" s="1"/>
  <c r="V19" i="65"/>
  <c r="T19" i="65"/>
  <c r="R19" i="65"/>
  <c r="P19" i="65"/>
  <c r="N19" i="65"/>
  <c r="L19" i="65"/>
  <c r="U19" i="65"/>
  <c r="AI19" i="65" s="1"/>
  <c r="Q19" i="65"/>
  <c r="AG19" i="65" s="1"/>
  <c r="M19" i="65"/>
  <c r="AE19" i="65" s="1"/>
  <c r="S19" i="65"/>
  <c r="AH19" i="65" s="1"/>
  <c r="O19" i="65"/>
  <c r="AF19" i="65" s="1"/>
  <c r="K19" i="65"/>
  <c r="AD19" i="65" s="1"/>
  <c r="V17" i="65"/>
  <c r="T17" i="65"/>
  <c r="R17" i="65"/>
  <c r="P17" i="65"/>
  <c r="N17" i="65"/>
  <c r="L17" i="65"/>
  <c r="U17" i="65"/>
  <c r="AI17" i="65" s="1"/>
  <c r="S17" i="65"/>
  <c r="AH17" i="65" s="1"/>
  <c r="Q17" i="65"/>
  <c r="AG17" i="65" s="1"/>
  <c r="O17" i="65"/>
  <c r="AF17" i="65" s="1"/>
  <c r="M17" i="65"/>
  <c r="AE17" i="65" s="1"/>
  <c r="K17" i="65"/>
  <c r="AD17" i="65" s="1"/>
  <c r="V15" i="65"/>
  <c r="T15" i="65"/>
  <c r="R15" i="65"/>
  <c r="P15" i="65"/>
  <c r="N15" i="65"/>
  <c r="L15" i="65"/>
  <c r="U15" i="65"/>
  <c r="AI15" i="65" s="1"/>
  <c r="S15" i="65"/>
  <c r="AH15" i="65" s="1"/>
  <c r="Q15" i="65"/>
  <c r="AG15" i="65" s="1"/>
  <c r="O15" i="65"/>
  <c r="AF15" i="65" s="1"/>
  <c r="M15" i="65"/>
  <c r="AE15" i="65" s="1"/>
  <c r="K15" i="65"/>
  <c r="AD15" i="65" s="1"/>
  <c r="V13" i="65"/>
  <c r="T13" i="65"/>
  <c r="R13" i="65"/>
  <c r="P13" i="65"/>
  <c r="N13" i="65"/>
  <c r="L13" i="65"/>
  <c r="U13" i="65"/>
  <c r="AI13" i="65" s="1"/>
  <c r="S13" i="65"/>
  <c r="AH13" i="65" s="1"/>
  <c r="Q13" i="65"/>
  <c r="AG13" i="65" s="1"/>
  <c r="O13" i="65"/>
  <c r="AF13" i="65" s="1"/>
  <c r="M13" i="65"/>
  <c r="AE13" i="65" s="1"/>
  <c r="K13" i="65"/>
  <c r="AD13" i="65" s="1"/>
  <c r="V34" i="65"/>
  <c r="T34" i="65"/>
  <c r="R34" i="65"/>
  <c r="P34" i="65"/>
  <c r="N34" i="65"/>
  <c r="L34" i="65"/>
  <c r="U34" i="65"/>
  <c r="AI34" i="65" s="1"/>
  <c r="Q34" i="65"/>
  <c r="AG34" i="65" s="1"/>
  <c r="M34" i="65"/>
  <c r="AE34" i="65" s="1"/>
  <c r="O34" i="65"/>
  <c r="AF34" i="65" s="1"/>
  <c r="S34" i="65"/>
  <c r="AH34" i="65" s="1"/>
  <c r="K34" i="65"/>
  <c r="AD34" i="65" s="1"/>
  <c r="F12" i="65"/>
  <c r="F13" i="65"/>
  <c r="AG38" i="65"/>
  <c r="J7" i="65"/>
  <c r="W35" i="65" l="1"/>
  <c r="X36" i="65"/>
  <c r="W36" i="65"/>
  <c r="X37" i="65"/>
  <c r="X33" i="65"/>
  <c r="W37" i="65"/>
  <c r="X34" i="65"/>
  <c r="X23" i="65"/>
  <c r="X35" i="65"/>
  <c r="Y35" i="65" s="1"/>
  <c r="W33" i="65"/>
  <c r="W23" i="65"/>
  <c r="Y37" i="65"/>
  <c r="X38" i="65"/>
  <c r="W34" i="65"/>
  <c r="W38" i="65"/>
  <c r="Y38" i="65" s="1"/>
  <c r="W26" i="65"/>
  <c r="W30" i="65"/>
  <c r="W15" i="65"/>
  <c r="W19" i="65"/>
  <c r="W22" i="65"/>
  <c r="W14" i="65"/>
  <c r="W18" i="65"/>
  <c r="W25" i="65"/>
  <c r="W27" i="65"/>
  <c r="W29" i="65"/>
  <c r="W31" i="65"/>
  <c r="W12" i="65"/>
  <c r="W16" i="65"/>
  <c r="W20" i="65"/>
  <c r="X15" i="65"/>
  <c r="X19" i="65"/>
  <c r="X14" i="65"/>
  <c r="X18" i="65"/>
  <c r="X22" i="65"/>
  <c r="W24" i="65"/>
  <c r="X24" i="65"/>
  <c r="W28" i="65"/>
  <c r="X28" i="65"/>
  <c r="W32" i="65"/>
  <c r="X32" i="65"/>
  <c r="X25" i="65"/>
  <c r="X27" i="65"/>
  <c r="X29" i="65"/>
  <c r="X31" i="65"/>
  <c r="W13" i="65"/>
  <c r="X13" i="65"/>
  <c r="W17" i="65"/>
  <c r="X17" i="65"/>
  <c r="W21" i="65"/>
  <c r="X21" i="65"/>
  <c r="X12" i="65"/>
  <c r="X16" i="65"/>
  <c r="X20" i="65"/>
  <c r="X26" i="65"/>
  <c r="X30" i="65"/>
  <c r="Y36" i="65" l="1"/>
  <c r="Y33" i="65"/>
  <c r="Y34" i="65"/>
  <c r="Y26" i="65"/>
  <c r="Y23" i="65"/>
  <c r="Y30" i="65"/>
  <c r="Y22" i="65"/>
  <c r="Y15" i="65"/>
  <c r="Y21" i="65"/>
  <c r="Y17" i="65"/>
  <c r="Y13" i="65"/>
  <c r="Y32" i="65"/>
  <c r="Y28" i="65"/>
  <c r="Y24" i="65"/>
  <c r="Y19" i="65"/>
  <c r="Y14" i="65"/>
  <c r="Y20" i="65"/>
  <c r="Y12" i="65"/>
  <c r="Y29" i="65"/>
  <c r="Y25" i="65"/>
  <c r="Y16" i="65"/>
  <c r="Y31" i="65"/>
  <c r="Y27" i="65"/>
  <c r="Y18" i="65"/>
  <c r="Z18" i="65" l="1"/>
  <c r="Z31" i="65"/>
  <c r="Z25" i="65"/>
  <c r="Z22" i="65"/>
  <c r="Z14" i="65"/>
  <c r="Z27" i="65"/>
  <c r="Z16" i="65"/>
  <c r="Z29" i="65"/>
  <c r="Z20" i="65"/>
  <c r="Z12" i="65"/>
  <c r="Z33" i="65"/>
  <c r="Z37" i="65"/>
  <c r="Z34" i="65"/>
  <c r="Z36" i="65"/>
  <c r="Z23" i="65"/>
  <c r="Z35" i="65"/>
  <c r="Z38" i="65"/>
  <c r="Z24" i="65"/>
  <c r="Z32" i="65"/>
  <c r="Z17" i="65"/>
  <c r="Z15" i="65"/>
  <c r="Z19" i="65"/>
  <c r="Z28" i="65"/>
  <c r="Z13" i="65"/>
  <c r="Z21" i="65"/>
  <c r="Z26" i="65"/>
  <c r="Z30" i="65"/>
  <c r="H13" i="65" l="1"/>
  <c r="H12" i="65"/>
  <c r="E4" i="67" l="1"/>
  <c r="D4" i="67"/>
  <c r="C21" i="67"/>
  <c r="C23" i="67"/>
  <c r="C19" i="67"/>
  <c r="C25" i="67"/>
  <c r="C17" i="67"/>
  <c r="C18" i="67"/>
  <c r="C22" i="67"/>
  <c r="C20" i="67"/>
  <c r="C26" i="67"/>
  <c r="C24" i="67"/>
  <c r="B8" i="65"/>
  <c r="B5" i="65"/>
  <c r="C15" i="67" l="1"/>
  <c r="C14" i="67"/>
  <c r="C16" i="67"/>
  <c r="C13" i="67"/>
  <c r="C12" i="67"/>
  <c r="C5" i="67"/>
  <c r="C6" i="67"/>
  <c r="C11" i="67"/>
  <c r="C10" i="67"/>
  <c r="C8" i="67"/>
  <c r="C9" i="67"/>
  <c r="C7" i="67"/>
  <c r="D13" i="65"/>
  <c r="D12" i="65"/>
</calcChain>
</file>

<file path=xl/sharedStrings.xml><?xml version="1.0" encoding="utf-8"?>
<sst xmlns="http://schemas.openxmlformats.org/spreadsheetml/2006/main" count="2129" uniqueCount="406">
  <si>
    <t>РЦЕ12</t>
  </si>
  <si>
    <t>разр.</t>
  </si>
  <si>
    <t>"УТВЕРЖДАЮ"</t>
  </si>
  <si>
    <t>ПРОТОКОЛ</t>
  </si>
  <si>
    <t>Главный судья ____________ (А.П.Анищенко)</t>
  </si>
  <si>
    <t>Класс моделей:</t>
  </si>
  <si>
    <t>г.Тверь</t>
  </si>
  <si>
    <t>№</t>
  </si>
  <si>
    <t>Фамилия, Имя.</t>
  </si>
  <si>
    <t>Спор.</t>
  </si>
  <si>
    <t>стар.</t>
  </si>
  <si>
    <t>Балл</t>
  </si>
  <si>
    <t>Гл. секретарь: (  )</t>
  </si>
  <si>
    <t xml:space="preserve">Секретарь:  ( ) </t>
  </si>
  <si>
    <t>Длина дистанции:</t>
  </si>
  <si>
    <t>метров</t>
  </si>
  <si>
    <t>Время гонки:</t>
  </si>
  <si>
    <t>f</t>
  </si>
  <si>
    <t>пер.</t>
  </si>
  <si>
    <t>Круги</t>
  </si>
  <si>
    <t>Начальник старта:</t>
  </si>
  <si>
    <t>п.п.</t>
  </si>
  <si>
    <t>Рейтинг соревнований:</t>
  </si>
  <si>
    <t>%</t>
  </si>
  <si>
    <t>№ п.п.</t>
  </si>
  <si>
    <t>Анищенко Андрей</t>
  </si>
  <si>
    <t>Ушаков Владимир</t>
  </si>
  <si>
    <t>ТС10</t>
  </si>
  <si>
    <t>Симонов Александр</t>
  </si>
  <si>
    <t>Ушаков Артём</t>
  </si>
  <si>
    <t>Фамилия, имя.</t>
  </si>
  <si>
    <t>Возраст</t>
  </si>
  <si>
    <t>Место</t>
  </si>
  <si>
    <t>Рейтинг мастерства</t>
  </si>
  <si>
    <t>% результат.</t>
  </si>
  <si>
    <t>Код чипа</t>
  </si>
  <si>
    <t>№ чипа</t>
  </si>
  <si>
    <t>стар. №</t>
  </si>
  <si>
    <t>Итого</t>
  </si>
  <si>
    <t>(юноши)</t>
  </si>
  <si>
    <t>Мастерство</t>
  </si>
  <si>
    <t>Захаров Данил</t>
  </si>
  <si>
    <t>Anischenko Andrej</t>
  </si>
  <si>
    <t>Zaxarov Danil</t>
  </si>
  <si>
    <t>1 заезд</t>
  </si>
  <si>
    <t>Участник</t>
  </si>
  <si>
    <t>Т заезда</t>
  </si>
  <si>
    <t>2 заезд</t>
  </si>
  <si>
    <t>3 заезд</t>
  </si>
  <si>
    <t>Т ср. Круга</t>
  </si>
  <si>
    <t>Т быс. Круг</t>
  </si>
  <si>
    <t>Поз.</t>
  </si>
  <si>
    <t>№ ст.</t>
  </si>
  <si>
    <t>Simonov Aleksandr</t>
  </si>
  <si>
    <t>ФИ зас</t>
  </si>
  <si>
    <t>Время</t>
  </si>
  <si>
    <t>Кр.</t>
  </si>
  <si>
    <t>Воз. Кат.</t>
  </si>
  <si>
    <t>минут</t>
  </si>
  <si>
    <t>Рейтинг кубка</t>
  </si>
  <si>
    <t>Кубковый балл по датам соревнований.</t>
  </si>
  <si>
    <t>5 заезд</t>
  </si>
  <si>
    <t>4 заезд</t>
  </si>
  <si>
    <t>(взрослые)</t>
  </si>
  <si>
    <t>Круги квалификаций</t>
  </si>
  <si>
    <t>Ср. V км./ч.</t>
  </si>
  <si>
    <t>Вып. Нор.</t>
  </si>
  <si>
    <t>на закрытой трассе.</t>
  </si>
  <si>
    <t>Сошников Михаил</t>
  </si>
  <si>
    <t>Soschnikov Mixail</t>
  </si>
  <si>
    <t>Афонин Георгий</t>
  </si>
  <si>
    <t>Afonin Gergiy</t>
  </si>
  <si>
    <t>Евлаш Александр</t>
  </si>
  <si>
    <t>Кондаков Илья</t>
  </si>
  <si>
    <t>Антонов Кирилл</t>
  </si>
  <si>
    <t>Antonov Kirill</t>
  </si>
  <si>
    <t>Evlash Sascha</t>
  </si>
  <si>
    <t>Kondakov Ilya</t>
  </si>
  <si>
    <t>Трубаков Миша</t>
  </si>
  <si>
    <t>Trubakov Mischa</t>
  </si>
  <si>
    <t>Количество квалификаций:</t>
  </si>
  <si>
    <t>6 заезд</t>
  </si>
  <si>
    <t>Осипов Никита</t>
  </si>
  <si>
    <t>ю</t>
  </si>
  <si>
    <t>Osipov Nikita</t>
  </si>
  <si>
    <t>Результаты засечки</t>
  </si>
  <si>
    <t xml:space="preserve">Класс: </t>
  </si>
  <si>
    <t>Попов Костя</t>
  </si>
  <si>
    <t>Popov Kostya</t>
  </si>
  <si>
    <t>GT-10</t>
  </si>
  <si>
    <t xml:space="preserve"> спорту в классах шосссейных  радиоуправляемых моделей с электродвигателями</t>
  </si>
  <si>
    <t>Воздвиженский Артем</t>
  </si>
  <si>
    <t>Титов Егор</t>
  </si>
  <si>
    <t>Titov Egor</t>
  </si>
  <si>
    <t>Вяльшина Вика</t>
  </si>
  <si>
    <t>Дорофеев Дмитрий</t>
  </si>
  <si>
    <t>Нечесанов Алексей</t>
  </si>
  <si>
    <t>Nechesanov Aleksey</t>
  </si>
  <si>
    <t>Каштанов Виктор</t>
  </si>
  <si>
    <t>Kashtanov Viktor</t>
  </si>
  <si>
    <t>Балл этапа</t>
  </si>
  <si>
    <t>Заезды</t>
  </si>
  <si>
    <t>1 Заезд</t>
  </si>
  <si>
    <t>2 Заезд</t>
  </si>
  <si>
    <t>3 Заезд</t>
  </si>
  <si>
    <t>4 Заезд</t>
  </si>
  <si>
    <t>5 Заезд</t>
  </si>
  <si>
    <t>6 Заезд</t>
  </si>
  <si>
    <t>Рейтинг "Кубка"</t>
  </si>
  <si>
    <t>Балл по датам соревнований.</t>
  </si>
  <si>
    <t>ТС10Stock17,5Jn</t>
  </si>
  <si>
    <t>ТС10Stock17,5Vz</t>
  </si>
  <si>
    <t>ТС10Stock13,5</t>
  </si>
  <si>
    <t>Багно Александр</t>
  </si>
  <si>
    <t>Васюнов Илья</t>
  </si>
  <si>
    <t>Волков Максим</t>
  </si>
  <si>
    <t>Volkov Maksim</t>
  </si>
  <si>
    <t xml:space="preserve">Хрусталев Матвей </t>
  </si>
  <si>
    <t>Бугрышев Евгений</t>
  </si>
  <si>
    <t>Bugryshev Evgenii</t>
  </si>
  <si>
    <t>Комин Дима</t>
  </si>
  <si>
    <t>Komin Dima</t>
  </si>
  <si>
    <t>Григорян Эдгар</t>
  </si>
  <si>
    <t>Григорян Арман</t>
  </si>
  <si>
    <t>М16-18БК</t>
  </si>
  <si>
    <t>Grigoryan Arman</t>
  </si>
  <si>
    <t>Grigoryan Edgar</t>
  </si>
  <si>
    <t>Смирнов Павел</t>
  </si>
  <si>
    <t>Синюков Ярослав</t>
  </si>
  <si>
    <t>Бутурлинский Александр</t>
  </si>
  <si>
    <t>Buturlinskiy Aleksandr</t>
  </si>
  <si>
    <t>Smirnov Pavel</t>
  </si>
  <si>
    <t>Шинкарев Олег</t>
  </si>
  <si>
    <t>Смирнов Архип</t>
  </si>
  <si>
    <t>Smirnov Arkhip</t>
  </si>
  <si>
    <t>Рейтинг спортсменов "Кубка города Тверь - 2019".</t>
  </si>
  <si>
    <t>М16-18</t>
  </si>
  <si>
    <t>Кузьменко Алексей</t>
  </si>
  <si>
    <t>Мамедов Эльмир</t>
  </si>
  <si>
    <t>Алексеев Леонид</t>
  </si>
  <si>
    <t>Ушаков Александр</t>
  </si>
  <si>
    <t>Ushakov Aleksandr</t>
  </si>
  <si>
    <t>Утюгов Денис</t>
  </si>
  <si>
    <t>Utiugov Denis</t>
  </si>
  <si>
    <t>Kuzmenko Aleksei</t>
  </si>
  <si>
    <t>Голосов Дмитрий</t>
  </si>
  <si>
    <t>Баринов Михаил</t>
  </si>
  <si>
    <t>Barinov Mikhail</t>
  </si>
  <si>
    <t>Vasunov Ilya</t>
  </si>
  <si>
    <t>Sinukov Jaroslav</t>
  </si>
  <si>
    <t>Говорков Фёдор</t>
  </si>
  <si>
    <t>Кудрявцев Семён</t>
  </si>
  <si>
    <t>Аксёнов Никита</t>
  </si>
  <si>
    <t>Казаков Иван</t>
  </si>
  <si>
    <t>Kazakov Ivan</t>
  </si>
  <si>
    <t>Росляков Тарас</t>
  </si>
  <si>
    <t>Шинкарёв Юрий</t>
  </si>
  <si>
    <t>Ульянов Павел</t>
  </si>
  <si>
    <t>Кляузов Александр</t>
  </si>
  <si>
    <t>Королёв Леонид</t>
  </si>
  <si>
    <t>Круги, Время</t>
  </si>
  <si>
    <t>Участие ранее</t>
  </si>
  <si>
    <t>л</t>
  </si>
  <si>
    <t>Купреев Тимофей</t>
  </si>
  <si>
    <t>Kupreev Timofej</t>
  </si>
  <si>
    <t>Лебедев Роман</t>
  </si>
  <si>
    <t>Lebedev Roman</t>
  </si>
  <si>
    <t>14 4:34.451 </t>
  </si>
  <si>
    <t>59 </t>
  </si>
  <si>
    <t>15:20.077</t>
  </si>
  <si>
    <t>13 5:16.382 </t>
  </si>
  <si>
    <t>56 </t>
  </si>
  <si>
    <t>15:04.905</t>
  </si>
  <si>
    <t>11 5:03.426 </t>
  </si>
  <si>
    <t>50 </t>
  </si>
  <si>
    <t>15:18.878</t>
  </si>
  <si>
    <t>12 4:53.854 </t>
  </si>
  <si>
    <t>41 </t>
  </si>
  <si>
    <t>15:29.077</t>
  </si>
  <si>
    <t>5 </t>
  </si>
  <si>
    <t>DNS </t>
  </si>
  <si>
    <t>36 </t>
  </si>
  <si>
    <t>15:10.606</t>
  </si>
  <si>
    <t>6 </t>
  </si>
  <si>
    <t>7 5:11.218 </t>
  </si>
  <si>
    <t>29 </t>
  </si>
  <si>
    <t>15:20.441</t>
  </si>
  <si>
    <t>23 </t>
  </si>
  <si>
    <t>10:19.237</t>
  </si>
  <si>
    <t>16 </t>
  </si>
  <si>
    <t>4:50.968</t>
  </si>
  <si>
    <t>12 </t>
  </si>
  <si>
    <t>7:00.657</t>
  </si>
  <si>
    <t>19 5:00.233 </t>
  </si>
  <si>
    <t>20 5:12.062 </t>
  </si>
  <si>
    <t>20 5:07.782 </t>
  </si>
  <si>
    <t>18 5:01.327 </t>
  </si>
  <si>
    <t>20 5:00.907 </t>
  </si>
  <si>
    <t>18 5:02.671 </t>
  </si>
  <si>
    <t>16 5:03.007 </t>
  </si>
  <si>
    <t>14 5:01.113 </t>
  </si>
  <si>
    <t>20 5:14.758 </t>
  </si>
  <si>
    <t>13 5:05.672 </t>
  </si>
  <si>
    <t>14 5:08.930 </t>
  </si>
  <si>
    <t>14 5:14.475 </t>
  </si>
  <si>
    <t>12 5:13.968 </t>
  </si>
  <si>
    <t>12 4:42.547 </t>
  </si>
  <si>
    <t>12 5:14.091 </t>
  </si>
  <si>
    <t>11 5:02.682 </t>
  </si>
  <si>
    <t>9 5:06.871 </t>
  </si>
  <si>
    <t>9 5:10.888 </t>
  </si>
  <si>
    <t>13 5:05.638 </t>
  </si>
  <si>
    <t>10 5:13.599 </t>
  </si>
  <si>
    <t>3 1:08.928 </t>
  </si>
  <si>
    <t>6 1:48.834 </t>
  </si>
  <si>
    <t>7 1:53.206 </t>
  </si>
  <si>
    <t>8 5:10.826 </t>
  </si>
  <si>
    <t>4 1:49.831 </t>
  </si>
  <si>
    <t>28 5:06.846 </t>
  </si>
  <si>
    <t>29 5:03.296 </t>
  </si>
  <si>
    <t>29 5:05.418 </t>
  </si>
  <si>
    <t>28 5:05.371 </t>
  </si>
  <si>
    <t>86 </t>
  </si>
  <si>
    <t>15:14.085</t>
  </si>
  <si>
    <t>26 5:04.379 </t>
  </si>
  <si>
    <t>28 5:02.499 </t>
  </si>
  <si>
    <t>11 2:03.730 </t>
  </si>
  <si>
    <t>27 5:05.983 </t>
  </si>
  <si>
    <t>81 </t>
  </si>
  <si>
    <t>15:12.861</t>
  </si>
  <si>
    <t>13 4:00.968 </t>
  </si>
  <si>
    <t>18 5:07.103 </t>
  </si>
  <si>
    <t>12 3:34.522 </t>
  </si>
  <si>
    <t>19 5:04.803 </t>
  </si>
  <si>
    <t>14:12.874</t>
  </si>
  <si>
    <t>5 5:04.244 </t>
  </si>
  <si>
    <t>10 5:10.888 </t>
  </si>
  <si>
    <t>4 3:15.679 </t>
  </si>
  <si>
    <t>19 </t>
  </si>
  <si>
    <t>13:30.811</t>
  </si>
  <si>
    <t>4 2:26.266 </t>
  </si>
  <si>
    <t>10 4:37.145 </t>
  </si>
  <si>
    <t>14 </t>
  </si>
  <si>
    <t>7:03.411</t>
  </si>
  <si>
    <t>4 4:20.993 </t>
  </si>
  <si>
    <t>1 0:36.517 </t>
  </si>
  <si>
    <t>4:57.510</t>
  </si>
  <si>
    <t>26 5:06.706 </t>
  </si>
  <si>
    <t>28 5:04.835 </t>
  </si>
  <si>
    <t>26 5:09.734 </t>
  </si>
  <si>
    <t>28 5:00.565 </t>
  </si>
  <si>
    <t>82 </t>
  </si>
  <si>
    <t>15:12.106</t>
  </si>
  <si>
    <t>25 5:05.679 </t>
  </si>
  <si>
    <t>25 5:03.869 </t>
  </si>
  <si>
    <t>26 5:02.124 </t>
  </si>
  <si>
    <t>27 5:06.944 </t>
  </si>
  <si>
    <t>78 </t>
  </si>
  <si>
    <t>15:12.937</t>
  </si>
  <si>
    <t>19 5:03.112 </t>
  </si>
  <si>
    <t>21 5:08.734 </t>
  </si>
  <si>
    <t>21 5:11.677 </t>
  </si>
  <si>
    <t>21 5:08.829 </t>
  </si>
  <si>
    <t>63 </t>
  </si>
  <si>
    <t>15:29.240</t>
  </si>
  <si>
    <t>18 5:08.138 </t>
  </si>
  <si>
    <t>21 5:02.480 </t>
  </si>
  <si>
    <t>13 5:12.761 </t>
  </si>
  <si>
    <t>22 5:06.946 </t>
  </si>
  <si>
    <t>61 </t>
  </si>
  <si>
    <t>15:17.564</t>
  </si>
  <si>
    <t>2 0:42.974 </t>
  </si>
  <si>
    <t>21 5:12.971 </t>
  </si>
  <si>
    <t>16 5:05.001 </t>
  </si>
  <si>
    <t>9 2:13.712 </t>
  </si>
  <si>
    <t>46 </t>
  </si>
  <si>
    <t>12:31.684</t>
  </si>
  <si>
    <t>17 5:07.122 </t>
  </si>
  <si>
    <t>24 5:03.880 </t>
  </si>
  <si>
    <t>25 5:02.368 </t>
  </si>
  <si>
    <t>25 5:03.405 </t>
  </si>
  <si>
    <t>74 </t>
  </si>
  <si>
    <t>15:09.653</t>
  </si>
  <si>
    <t>20 5:12.420 </t>
  </si>
  <si>
    <t>23 5:02.663 </t>
  </si>
  <si>
    <t>12 2:49.670 </t>
  </si>
  <si>
    <t>23 5:11.635 </t>
  </si>
  <si>
    <t>66 </t>
  </si>
  <si>
    <t>15:26.718</t>
  </si>
  <si>
    <t>21 5:07.901 </t>
  </si>
  <si>
    <t>18 4:27.935 </t>
  </si>
  <si>
    <t>20 5:01.073 </t>
  </si>
  <si>
    <t>22 5:05.839 </t>
  </si>
  <si>
    <t>15:14.813</t>
  </si>
  <si>
    <t>19 5:08.191 </t>
  </si>
  <si>
    <t>16 4:07.952 </t>
  </si>
  <si>
    <t>21 5:16.588 </t>
  </si>
  <si>
    <t>23 5:05.414 </t>
  </si>
  <si>
    <t>15:30.193</t>
  </si>
  <si>
    <t>20 5:07.071 </t>
  </si>
  <si>
    <t>21 5:06.441 </t>
  </si>
  <si>
    <t>21 5:02.043 </t>
  </si>
  <si>
    <t>13 5:06.792 </t>
  </si>
  <si>
    <t>62 </t>
  </si>
  <si>
    <t>15:15.555</t>
  </si>
  <si>
    <t>20 5:11.238 </t>
  </si>
  <si>
    <t>21 5:14.497 </t>
  </si>
  <si>
    <t>13 3:31.411 </t>
  </si>
  <si>
    <t>19 5:03.998 </t>
  </si>
  <si>
    <t>60 </t>
  </si>
  <si>
    <t>15:29.733</t>
  </si>
  <si>
    <t>19 5:14.241 </t>
  </si>
  <si>
    <t>20 5:15.385 </t>
  </si>
  <si>
    <t>6 2:15.800 </t>
  </si>
  <si>
    <t>45 </t>
  </si>
  <si>
    <t>12:45.426</t>
  </si>
  <si>
    <t>3 1:36.116 </t>
  </si>
  <si>
    <t>11 5:18.403 </t>
  </si>
  <si>
    <t>15 5:14.188 </t>
  </si>
  <si>
    <t>17 5:19.779 </t>
  </si>
  <si>
    <t>43 </t>
  </si>
  <si>
    <t>15:52.370</t>
  </si>
  <si>
    <t>17 3:44.229 </t>
  </si>
  <si>
    <t>24 4:52.793 </t>
  </si>
  <si>
    <t>8:37.022</t>
  </si>
  <si>
    <t>13 5:05.902 </t>
  </si>
  <si>
    <t>12 3:34.693 </t>
  </si>
  <si>
    <t>13 5:17.297 </t>
  </si>
  <si>
    <t>1 0:46.487 </t>
  </si>
  <si>
    <t>38 </t>
  </si>
  <si>
    <t>13:57.892</t>
  </si>
  <si>
    <t>11 5:04.964 </t>
  </si>
  <si>
    <t>12 5:05.013 </t>
  </si>
  <si>
    <t>14 5:18.130 </t>
  </si>
  <si>
    <t>3 1:09.401 </t>
  </si>
  <si>
    <t>37 </t>
  </si>
  <si>
    <t>15:28.107</t>
  </si>
  <si>
    <t>1 0:29.082 </t>
  </si>
  <si>
    <t>5 1:25.694 </t>
  </si>
  <si>
    <t>1:54.776</t>
  </si>
  <si>
    <t>13 </t>
  </si>
  <si>
    <t>0 </t>
  </si>
  <si>
    <t>0:00.000</t>
  </si>
  <si>
    <t>27 5:05.741 </t>
  </si>
  <si>
    <t>28 5:10.190 </t>
  </si>
  <si>
    <t>28 5:03.992 </t>
  </si>
  <si>
    <t>28 5:03.030 </t>
  </si>
  <si>
    <t>84 </t>
  </si>
  <si>
    <t>15:17.212</t>
  </si>
  <si>
    <t>26 5:04.584 </t>
  </si>
  <si>
    <t>27 5:00.015 </t>
  </si>
  <si>
    <t>27 5:08.584 </t>
  </si>
  <si>
    <t>80 </t>
  </si>
  <si>
    <t>15:13.183</t>
  </si>
  <si>
    <t>21 5:06.788 </t>
  </si>
  <si>
    <t>6 2:31.263 </t>
  </si>
  <si>
    <t>22 5:06.453 </t>
  </si>
  <si>
    <t>26 5:11.301 </t>
  </si>
  <si>
    <t>69 </t>
  </si>
  <si>
    <t>15:24.542</t>
  </si>
  <si>
    <t>22 5:11.441 </t>
  </si>
  <si>
    <t>23 5:09.795 </t>
  </si>
  <si>
    <t>22 5:03.750 </t>
  </si>
  <si>
    <t>67 </t>
  </si>
  <si>
    <t>15:24.986</t>
  </si>
  <si>
    <t>10 3:13.410 </t>
  </si>
  <si>
    <t>15 5:10.012 </t>
  </si>
  <si>
    <t>12 4:55.405 </t>
  </si>
  <si>
    <t>13 5:02.261 </t>
  </si>
  <si>
    <t>40 </t>
  </si>
  <si>
    <t>15:07.678</t>
  </si>
  <si>
    <t>20 5:10.378 </t>
  </si>
  <si>
    <t>9 5:00.910 </t>
  </si>
  <si>
    <t>5 1:22.810 </t>
  </si>
  <si>
    <t>34 </t>
  </si>
  <si>
    <t>11:34.098</t>
  </si>
  <si>
    <t>13 3:13.473 </t>
  </si>
  <si>
    <t>3:13.473</t>
  </si>
  <si>
    <t>39 8:05.271 </t>
  </si>
  <si>
    <t>24 8:11.762 </t>
  </si>
  <si>
    <t>40 8:00.179 </t>
  </si>
  <si>
    <t>43 8:05.545 </t>
  </si>
  <si>
    <t>122 </t>
  </si>
  <si>
    <t>24:10.995</t>
  </si>
  <si>
    <t>29 8:06.235 </t>
  </si>
  <si>
    <t>33 8:05.082 </t>
  </si>
  <si>
    <t>37 7:40.716 </t>
  </si>
  <si>
    <t>33 8:07.687 </t>
  </si>
  <si>
    <t>103 </t>
  </si>
  <si>
    <t>23:53.485</t>
  </si>
  <si>
    <t>38 8:02.533 </t>
  </si>
  <si>
    <t>14 3:06.137 </t>
  </si>
  <si>
    <t>39 8:00.985 </t>
  </si>
  <si>
    <t>15 3:20.520 </t>
  </si>
  <si>
    <t>92 </t>
  </si>
  <si>
    <t>19:24.038</t>
  </si>
  <si>
    <t>18 4:03.422 </t>
  </si>
  <si>
    <t>37 8:06.334 </t>
  </si>
  <si>
    <t>14 4:31.065 </t>
  </si>
  <si>
    <t>23 8:01.103 </t>
  </si>
  <si>
    <t>20:10.859</t>
  </si>
  <si>
    <t>мю</t>
  </si>
  <si>
    <t>б/р</t>
  </si>
  <si>
    <t>в</t>
  </si>
  <si>
    <t xml:space="preserve"> </t>
  </si>
  <si>
    <t>3-го этапа открытого регионального "Кубка города Твери - 2018" по автомодельному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</si>
</sst>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19]d\ mmm;@"/>
    <numFmt numFmtId="166" formatCode="mm:ss.000"/>
  </numFmts>
  <fonts count="14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6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/>
    <xf numFmtId="0" fontId="5" fillId="0" borderId="0" xfId="0" applyFont="1"/>
    <xf numFmtId="2" fontId="0" fillId="0" borderId="1" xfId="0" applyNumberFormat="1" applyBorder="1"/>
    <xf numFmtId="0" fontId="0" fillId="0" borderId="6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/>
    <xf numFmtId="1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8" xfId="0" applyBorder="1"/>
    <xf numFmtId="164" fontId="0" fillId="0" borderId="0" xfId="0" applyNumberFormat="1" applyAlignment="1">
      <alignment horizontal="center"/>
    </xf>
    <xf numFmtId="0" fontId="0" fillId="0" borderId="3" xfId="0" applyBorder="1"/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8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1"/>
    <xf numFmtId="0" fontId="11" fillId="0" borderId="1" xfId="1" applyFont="1" applyBorder="1" applyAlignment="1">
      <alignment horizontal="left"/>
    </xf>
    <xf numFmtId="0" fontId="8" fillId="0" borderId="1" xfId="1" applyBorder="1" applyAlignment="1">
      <alignment horizontal="center"/>
    </xf>
    <xf numFmtId="165" fontId="8" fillId="0" borderId="20" xfId="1" applyNumberFormat="1" applyBorder="1" applyAlignment="1">
      <alignment horizontal="center"/>
    </xf>
    <xf numFmtId="165" fontId="8" fillId="0" borderId="21" xfId="1" applyNumberFormat="1" applyBorder="1" applyAlignment="1">
      <alignment horizontal="center"/>
    </xf>
    <xf numFmtId="165" fontId="8" fillId="0" borderId="22" xfId="1" applyNumberFormat="1" applyBorder="1" applyAlignment="1">
      <alignment horizontal="center"/>
    </xf>
    <xf numFmtId="0" fontId="8" fillId="0" borderId="23" xfId="1" applyBorder="1" applyAlignment="1">
      <alignment horizontal="center" vertical="center" wrapText="1"/>
    </xf>
    <xf numFmtId="0" fontId="8" fillId="0" borderId="24" xfId="1" applyBorder="1" applyAlignment="1">
      <alignment horizontal="center" vertical="center"/>
    </xf>
    <xf numFmtId="0" fontId="8" fillId="0" borderId="15" xfId="1" applyBorder="1" applyAlignment="1">
      <alignment horizontal="center"/>
    </xf>
    <xf numFmtId="0" fontId="8" fillId="0" borderId="25" xfId="1" applyBorder="1" applyAlignment="1">
      <alignment horizontal="center"/>
    </xf>
    <xf numFmtId="0" fontId="8" fillId="0" borderId="10" xfId="1" applyBorder="1" applyAlignment="1">
      <alignment horizontal="center"/>
    </xf>
    <xf numFmtId="0" fontId="8" fillId="0" borderId="9" xfId="1" applyBorder="1" applyAlignment="1">
      <alignment horizontal="center"/>
    </xf>
    <xf numFmtId="0" fontId="8" fillId="0" borderId="26" xfId="1" applyBorder="1" applyAlignment="1">
      <alignment horizontal="center"/>
    </xf>
    <xf numFmtId="0" fontId="8" fillId="0" borderId="19" xfId="1" applyBorder="1" applyAlignment="1">
      <alignment horizontal="center"/>
    </xf>
    <xf numFmtId="0" fontId="8" fillId="0" borderId="4" xfId="1" applyBorder="1"/>
    <xf numFmtId="0" fontId="8" fillId="0" borderId="5" xfId="1" applyBorder="1" applyAlignment="1">
      <alignment horizontal="center"/>
    </xf>
    <xf numFmtId="0" fontId="8" fillId="0" borderId="17" xfId="1" applyBorder="1" applyAlignment="1">
      <alignment horizontal="center"/>
    </xf>
    <xf numFmtId="0" fontId="12" fillId="0" borderId="4" xfId="1" applyFont="1" applyBorder="1"/>
    <xf numFmtId="0" fontId="8" fillId="0" borderId="1" xfId="1" applyBorder="1"/>
    <xf numFmtId="0" fontId="8" fillId="0" borderId="23" xfId="1" applyBorder="1"/>
    <xf numFmtId="2" fontId="8" fillId="0" borderId="26" xfId="1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27" xfId="0" applyBorder="1" applyAlignment="1">
      <alignment horizontal="center"/>
    </xf>
    <xf numFmtId="0" fontId="13" fillId="0" borderId="7" xfId="0" applyFont="1" applyBorder="1" applyAlignment="1">
      <alignment horizontal="left"/>
    </xf>
    <xf numFmtId="0" fontId="0" fillId="0" borderId="28" xfId="0" applyBorder="1" applyAlignment="1">
      <alignment horizontal="center"/>
    </xf>
    <xf numFmtId="47" fontId="0" fillId="0" borderId="9" xfId="0" applyNumberFormat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47" fontId="0" fillId="0" borderId="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166" fontId="0" fillId="0" borderId="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34" xfId="0" applyBorder="1"/>
    <xf numFmtId="0" fontId="0" fillId="0" borderId="4" xfId="0" applyBorder="1"/>
    <xf numFmtId="0" fontId="0" fillId="0" borderId="11" xfId="0" applyBorder="1"/>
    <xf numFmtId="0" fontId="0" fillId="0" borderId="8" xfId="0" applyBorder="1"/>
    <xf numFmtId="0" fontId="8" fillId="0" borderId="26" xfId="1" applyBorder="1"/>
    <xf numFmtId="0" fontId="0" fillId="0" borderId="37" xfId="0" applyBorder="1" applyAlignment="1">
      <alignment horizontal="center" vertical="center"/>
    </xf>
    <xf numFmtId="0" fontId="8" fillId="0" borderId="25" xfId="3" applyBorder="1" applyAlignment="1">
      <alignment horizontal="center"/>
    </xf>
    <xf numFmtId="0" fontId="8" fillId="0" borderId="5" xfId="3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" xfId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4" xfId="3" applyBorder="1"/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left"/>
    </xf>
    <xf numFmtId="2" fontId="8" fillId="0" borderId="0" xfId="1" applyNumberFormat="1" applyAlignment="1">
      <alignment horizontal="center"/>
    </xf>
    <xf numFmtId="0" fontId="11" fillId="0" borderId="1" xfId="1" applyFont="1" applyBorder="1"/>
    <xf numFmtId="0" fontId="0" fillId="0" borderId="9" xfId="0" applyBorder="1" applyAlignment="1">
      <alignment horizontal="left"/>
    </xf>
    <xf numFmtId="47" fontId="0" fillId="0" borderId="25" xfId="0" applyNumberForma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 vertical="center" wrapText="1"/>
    </xf>
    <xf numFmtId="166" fontId="0" fillId="0" borderId="38" xfId="0" applyNumberForma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9" xfId="1" applyBorder="1" applyAlignment="1">
      <alignment vertical="center"/>
    </xf>
    <xf numFmtId="0" fontId="8" fillId="0" borderId="56" xfId="1" applyBorder="1" applyAlignment="1">
      <alignment vertical="center"/>
    </xf>
    <xf numFmtId="0" fontId="8" fillId="0" borderId="49" xfId="1" applyBorder="1" applyAlignment="1">
      <alignment horizontal="center" vertical="center" wrapText="1"/>
    </xf>
    <xf numFmtId="0" fontId="8" fillId="0" borderId="22" xfId="1" applyBorder="1" applyAlignment="1">
      <alignment horizontal="center" vertical="center" wrapText="1"/>
    </xf>
    <xf numFmtId="0" fontId="8" fillId="0" borderId="53" xfId="1" applyBorder="1" applyAlignment="1">
      <alignment horizontal="center" vertical="center"/>
    </xf>
    <xf numFmtId="0" fontId="8" fillId="0" borderId="33" xfId="1" applyBorder="1" applyAlignment="1">
      <alignment horizontal="center" vertical="center"/>
    </xf>
    <xf numFmtId="0" fontId="8" fillId="0" borderId="54" xfId="1" applyBorder="1" applyAlignment="1">
      <alignment horizontal="center" vertical="center" wrapText="1"/>
    </xf>
    <xf numFmtId="0" fontId="8" fillId="0" borderId="32" xfId="1" applyBorder="1" applyAlignment="1">
      <alignment horizontal="center" vertical="center" wrapText="1"/>
    </xf>
    <xf numFmtId="0" fontId="8" fillId="0" borderId="39" xfId="1" applyBorder="1" applyAlignment="1">
      <alignment horizontal="center"/>
    </xf>
    <xf numFmtId="0" fontId="8" fillId="0" borderId="40" xfId="1" applyBorder="1" applyAlignment="1">
      <alignment horizontal="center"/>
    </xf>
    <xf numFmtId="0" fontId="8" fillId="0" borderId="56" xfId="1" applyBorder="1" applyAlignment="1">
      <alignment horizontal="center"/>
    </xf>
    <xf numFmtId="0" fontId="8" fillId="0" borderId="39" xfId="1" applyBorder="1" applyAlignment="1">
      <alignment horizontal="center" vertical="center" wrapText="1"/>
    </xf>
    <xf numFmtId="0" fontId="8" fillId="0" borderId="56" xfId="1" applyBorder="1" applyAlignment="1">
      <alignment horizontal="center" vertical="center" wrapText="1"/>
    </xf>
    <xf numFmtId="0" fontId="8" fillId="0" borderId="47" xfId="1" applyBorder="1" applyAlignment="1">
      <alignment vertical="center"/>
    </xf>
    <xf numFmtId="0" fontId="8" fillId="0" borderId="48" xfId="1" applyBorder="1" applyAlignment="1">
      <alignment vertical="center"/>
    </xf>
    <xf numFmtId="0" fontId="8" fillId="0" borderId="39" xfId="1" applyBorder="1" applyAlignment="1">
      <alignment horizontal="center" vertical="center"/>
    </xf>
    <xf numFmtId="0" fontId="8" fillId="0" borderId="40" xfId="1" applyBorder="1" applyAlignment="1">
      <alignment horizontal="center" vertical="center"/>
    </xf>
    <xf numFmtId="0" fontId="8" fillId="0" borderId="51" xfId="1" applyBorder="1" applyAlignment="1">
      <alignment horizontal="center" vertical="center" wrapText="1"/>
    </xf>
    <xf numFmtId="0" fontId="8" fillId="0" borderId="52" xfId="1" applyBorder="1" applyAlignment="1">
      <alignment horizontal="center" vertical="center" wrapText="1"/>
    </xf>
    <xf numFmtId="0" fontId="8" fillId="0" borderId="42" xfId="1" applyBorder="1" applyAlignment="1">
      <alignment horizontal="center" vertical="center"/>
    </xf>
    <xf numFmtId="0" fontId="8" fillId="0" borderId="50" xfId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3" xfId="3" xr:uid="{00000000-0005-0000-0000-000004000000}"/>
    <cellStyle name="Обычный 2 4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284607</xdr:colOff>
      <xdr:row>5</xdr:row>
      <xdr:rowOff>162306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EAD1688-66BC-4154-8C84-DE7A9DD75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70632" cy="1591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156549</xdr:colOff>
      <xdr:row>5</xdr:row>
      <xdr:rowOff>119973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ECF799C-A027-4E01-ACB3-4E95ED5C9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70632" cy="15910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65532</xdr:colOff>
      <xdr:row>5</xdr:row>
      <xdr:rowOff>143256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5DA6EEB-1056-4984-93CB-3E168872A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70632" cy="15910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465582</xdr:colOff>
      <xdr:row>6</xdr:row>
      <xdr:rowOff>19431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455047D-A4F1-4933-8230-F683067B7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70632" cy="15910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160782</xdr:colOff>
      <xdr:row>6</xdr:row>
      <xdr:rowOff>381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D0465CE-0330-488F-B9C4-ED41EB7E9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70632" cy="15910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75057</xdr:colOff>
      <xdr:row>6</xdr:row>
      <xdr:rowOff>9906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D906D83-7BD7-45A1-87FC-903A170A0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70632" cy="159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V40"/>
  <sheetViews>
    <sheetView showGridLines="0" showZeros="0" tabSelected="1" workbookViewId="0">
      <selection activeCell="C43" sqref="C43"/>
    </sheetView>
  </sheetViews>
  <sheetFormatPr defaultRowHeight="12.75" x14ac:dyDescent="0.2"/>
  <cols>
    <col min="1" max="1" width="3.85546875" customWidth="1"/>
    <col min="2" max="2" width="17.5703125" customWidth="1"/>
    <col min="3" max="3" width="5.5703125" customWidth="1"/>
    <col min="4" max="4" width="4.42578125" style="2" customWidth="1"/>
    <col min="5" max="5" width="7" hidden="1" customWidth="1"/>
    <col min="6" max="6" width="5.85546875" customWidth="1"/>
    <col min="7" max="7" width="3.42578125" hidden="1" customWidth="1"/>
    <col min="8" max="8" width="7.28515625" hidden="1" customWidth="1"/>
    <col min="9" max="9" width="16.7109375" bestFit="1" customWidth="1"/>
    <col min="10" max="10" width="4.85546875" customWidth="1"/>
    <col min="11" max="16" width="11.28515625" customWidth="1"/>
    <col min="17" max="17" width="4.28515625" customWidth="1"/>
    <col min="18" max="18" width="9.5703125" customWidth="1"/>
    <col min="19" max="19" width="6.28515625" customWidth="1"/>
    <col min="20" max="20" width="5.7109375" customWidth="1"/>
    <col min="21" max="21" width="7.140625" customWidth="1"/>
    <col min="22" max="22" width="7.42578125" customWidth="1"/>
  </cols>
  <sheetData>
    <row r="1" spans="1:22" ht="54.75" customHeight="1" x14ac:dyDescent="0.25">
      <c r="B1" s="1" t="s">
        <v>2</v>
      </c>
      <c r="O1" s="26" t="s">
        <v>3</v>
      </c>
      <c r="T1" s="11"/>
    </row>
    <row r="2" spans="1:22" ht="15" x14ac:dyDescent="0.25">
      <c r="L2" s="3"/>
      <c r="O2" s="25" t="s">
        <v>405</v>
      </c>
      <c r="T2" s="11"/>
    </row>
    <row r="3" spans="1:22" ht="15" x14ac:dyDescent="0.25">
      <c r="A3" t="s">
        <v>4</v>
      </c>
      <c r="L3" s="3"/>
      <c r="O3" s="25" t="s">
        <v>90</v>
      </c>
      <c r="T3" s="11"/>
    </row>
    <row r="4" spans="1:22" ht="15" x14ac:dyDescent="0.25">
      <c r="K4" s="3"/>
      <c r="L4" s="3"/>
      <c r="O4" s="25" t="s">
        <v>67</v>
      </c>
      <c r="T4" s="11"/>
    </row>
    <row r="5" spans="1:22" x14ac:dyDescent="0.2">
      <c r="B5" s="30">
        <v>43548</v>
      </c>
      <c r="T5" s="11"/>
    </row>
    <row r="6" spans="1:22" ht="15.75" x14ac:dyDescent="0.25">
      <c r="J6" s="4" t="s">
        <v>5</v>
      </c>
      <c r="N6" s="23" t="s">
        <v>0</v>
      </c>
      <c r="O6" s="12"/>
      <c r="P6" t="s">
        <v>14</v>
      </c>
      <c r="Q6" s="2"/>
      <c r="R6" s="2"/>
      <c r="S6" s="2">
        <v>80</v>
      </c>
      <c r="T6" s="11" t="s">
        <v>15</v>
      </c>
      <c r="U6" s="11"/>
    </row>
    <row r="7" spans="1:22" ht="13.5" thickBot="1" x14ac:dyDescent="0.25">
      <c r="A7" s="5"/>
      <c r="B7" s="28">
        <v>43548</v>
      </c>
      <c r="C7" s="16" t="s">
        <v>6</v>
      </c>
      <c r="D7" s="6"/>
      <c r="E7" s="5"/>
      <c r="F7" s="5"/>
      <c r="G7" s="5"/>
      <c r="H7" s="5"/>
      <c r="I7" s="5"/>
      <c r="J7" s="5"/>
      <c r="K7" s="5"/>
      <c r="L7" s="95" t="s">
        <v>80</v>
      </c>
      <c r="M7" s="16">
        <v>4</v>
      </c>
      <c r="N7" s="5"/>
      <c r="O7" s="5"/>
      <c r="P7" s="5" t="s">
        <v>16</v>
      </c>
      <c r="Q7" s="73"/>
      <c r="R7" s="73"/>
      <c r="S7" s="73">
        <v>5.5555555555555558E-3</v>
      </c>
      <c r="T7" s="13" t="s">
        <v>58</v>
      </c>
      <c r="U7" s="13"/>
      <c r="V7" s="5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32" t="s">
        <v>57</v>
      </c>
      <c r="E8" s="7" t="s">
        <v>17</v>
      </c>
      <c r="F8" s="132" t="s">
        <v>161</v>
      </c>
      <c r="G8" s="132" t="s">
        <v>36</v>
      </c>
      <c r="H8" s="132" t="s">
        <v>35</v>
      </c>
      <c r="I8" s="133" t="s">
        <v>54</v>
      </c>
      <c r="J8" s="128" t="s">
        <v>37</v>
      </c>
      <c r="K8" s="121" t="s">
        <v>101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7" t="s">
        <v>100</v>
      </c>
    </row>
    <row r="9" spans="1:22" ht="12.75" customHeight="1" x14ac:dyDescent="0.2">
      <c r="A9" s="7" t="s">
        <v>21</v>
      </c>
      <c r="B9" s="7"/>
      <c r="C9" s="7" t="s">
        <v>1</v>
      </c>
      <c r="D9" s="123"/>
      <c r="E9" s="7" t="s">
        <v>18</v>
      </c>
      <c r="F9" s="123"/>
      <c r="G9" s="123"/>
      <c r="H9" s="123"/>
      <c r="I9" s="125"/>
      <c r="J9" s="128"/>
      <c r="K9" s="109" t="s">
        <v>102</v>
      </c>
      <c r="L9" s="94" t="s">
        <v>103</v>
      </c>
      <c r="M9" s="94" t="s">
        <v>104</v>
      </c>
      <c r="N9" s="94" t="s">
        <v>105</v>
      </c>
      <c r="O9" s="94" t="s">
        <v>106</v>
      </c>
      <c r="P9" s="91" t="s">
        <v>107</v>
      </c>
      <c r="Q9" s="134" t="s">
        <v>38</v>
      </c>
      <c r="R9" s="135"/>
      <c r="S9" s="130" t="s">
        <v>65</v>
      </c>
      <c r="T9" s="123" t="s">
        <v>66</v>
      </c>
      <c r="U9" s="125" t="s">
        <v>32</v>
      </c>
      <c r="V9" s="128"/>
    </row>
    <row r="10" spans="1:22" ht="26.25" thickBot="1" x14ac:dyDescent="0.25">
      <c r="A10" s="14"/>
      <c r="B10" s="14"/>
      <c r="C10" s="14"/>
      <c r="D10" s="124"/>
      <c r="E10" s="14"/>
      <c r="F10" s="124"/>
      <c r="G10" s="124"/>
      <c r="H10" s="124"/>
      <c r="I10" s="126"/>
      <c r="J10" s="129"/>
      <c r="K10" s="110" t="s">
        <v>160</v>
      </c>
      <c r="L10" s="120" t="s">
        <v>160</v>
      </c>
      <c r="M10" s="120" t="s">
        <v>160</v>
      </c>
      <c r="N10" s="120" t="s">
        <v>160</v>
      </c>
      <c r="O10" s="120" t="s">
        <v>160</v>
      </c>
      <c r="P10" s="113" t="s">
        <v>160</v>
      </c>
      <c r="Q10" s="77" t="s">
        <v>56</v>
      </c>
      <c r="R10" s="76" t="s">
        <v>55</v>
      </c>
      <c r="S10" s="131"/>
      <c r="T10" s="124"/>
      <c r="U10" s="126"/>
      <c r="V10" s="129"/>
    </row>
    <row r="11" spans="1:22" ht="13.5" customHeight="1" thickTop="1" x14ac:dyDescent="0.2">
      <c r="A11" s="8">
        <v>4</v>
      </c>
      <c r="B11" s="15" t="s">
        <v>70</v>
      </c>
      <c r="C11" s="8">
        <v>2</v>
      </c>
      <c r="D11" s="8" t="s">
        <v>401</v>
      </c>
      <c r="E11" s="8">
        <v>2.4</v>
      </c>
      <c r="F11" s="8">
        <v>700</v>
      </c>
      <c r="G11" s="8">
        <v>24</v>
      </c>
      <c r="H11" s="61">
        <v>550633</v>
      </c>
      <c r="I11" s="78" t="s">
        <v>71</v>
      </c>
      <c r="J11" s="68">
        <v>0</v>
      </c>
      <c r="K11" s="111" t="s">
        <v>378</v>
      </c>
      <c r="L11" s="118" t="s">
        <v>379</v>
      </c>
      <c r="M11" s="18" t="s">
        <v>380</v>
      </c>
      <c r="N11" s="118" t="s">
        <v>381</v>
      </c>
      <c r="O11" s="18">
        <v>0</v>
      </c>
      <c r="P11" s="114">
        <v>0</v>
      </c>
      <c r="Q11" s="117" t="s">
        <v>382</v>
      </c>
      <c r="R11" s="71" t="s">
        <v>383</v>
      </c>
      <c r="S11" s="72"/>
      <c r="T11" s="79"/>
      <c r="U11" s="27">
        <v>1</v>
      </c>
      <c r="V11" s="101">
        <v>400</v>
      </c>
    </row>
    <row r="12" spans="1:22" x14ac:dyDescent="0.2">
      <c r="A12" s="8">
        <v>1</v>
      </c>
      <c r="B12" s="15" t="s">
        <v>73</v>
      </c>
      <c r="C12" s="8">
        <v>2</v>
      </c>
      <c r="D12" s="8" t="s">
        <v>83</v>
      </c>
      <c r="E12" s="8">
        <v>2.4</v>
      </c>
      <c r="F12" s="8">
        <v>800</v>
      </c>
      <c r="G12" s="8" t="s">
        <v>162</v>
      </c>
      <c r="H12" s="61">
        <v>36008</v>
      </c>
      <c r="I12" s="78" t="s">
        <v>77</v>
      </c>
      <c r="J12" s="68">
        <v>0</v>
      </c>
      <c r="K12" s="111" t="s">
        <v>384</v>
      </c>
      <c r="L12" s="116" t="s">
        <v>385</v>
      </c>
      <c r="M12" s="8" t="s">
        <v>386</v>
      </c>
      <c r="N12" s="116" t="s">
        <v>387</v>
      </c>
      <c r="O12" s="8">
        <v>0</v>
      </c>
      <c r="P12" s="114">
        <v>0</v>
      </c>
      <c r="Q12" s="117" t="s">
        <v>388</v>
      </c>
      <c r="R12" s="71" t="s">
        <v>389</v>
      </c>
      <c r="S12" s="72"/>
      <c r="T12" s="79"/>
      <c r="U12" s="27">
        <v>2</v>
      </c>
      <c r="V12" s="102">
        <v>300</v>
      </c>
    </row>
    <row r="13" spans="1:22" x14ac:dyDescent="0.2">
      <c r="A13" s="8">
        <v>2</v>
      </c>
      <c r="B13" s="15" t="s">
        <v>25</v>
      </c>
      <c r="C13" s="8" t="s">
        <v>402</v>
      </c>
      <c r="D13" s="8" t="s">
        <v>403</v>
      </c>
      <c r="E13" s="8">
        <v>2.4</v>
      </c>
      <c r="F13" s="8">
        <v>525</v>
      </c>
      <c r="G13" s="8" t="s">
        <v>162</v>
      </c>
      <c r="H13" s="61">
        <v>14562</v>
      </c>
      <c r="I13" s="78" t="s">
        <v>42</v>
      </c>
      <c r="J13" s="68">
        <v>0</v>
      </c>
      <c r="K13" s="111" t="s">
        <v>390</v>
      </c>
      <c r="L13" s="116" t="s">
        <v>391</v>
      </c>
      <c r="M13" s="8" t="s">
        <v>392</v>
      </c>
      <c r="N13" s="116" t="s">
        <v>393</v>
      </c>
      <c r="O13" s="8">
        <v>0</v>
      </c>
      <c r="P13" s="114">
        <v>0</v>
      </c>
      <c r="Q13" s="117" t="s">
        <v>394</v>
      </c>
      <c r="R13" s="71" t="s">
        <v>395</v>
      </c>
      <c r="S13" s="72"/>
      <c r="T13" s="79"/>
      <c r="U13" s="27">
        <v>3</v>
      </c>
      <c r="V13" s="102">
        <v>225</v>
      </c>
    </row>
    <row r="14" spans="1:22" x14ac:dyDescent="0.2">
      <c r="A14" s="8">
        <v>3</v>
      </c>
      <c r="B14" s="15" t="s">
        <v>41</v>
      </c>
      <c r="C14" s="8">
        <v>2</v>
      </c>
      <c r="D14" s="8" t="s">
        <v>403</v>
      </c>
      <c r="E14" s="8">
        <v>2.4</v>
      </c>
      <c r="F14" s="8">
        <v>169</v>
      </c>
      <c r="G14" s="8">
        <v>16</v>
      </c>
      <c r="H14" s="61">
        <v>20143</v>
      </c>
      <c r="I14" s="78" t="s">
        <v>43</v>
      </c>
      <c r="J14" s="68">
        <v>0</v>
      </c>
      <c r="K14" s="111" t="s">
        <v>396</v>
      </c>
      <c r="L14" s="116" t="s">
        <v>397</v>
      </c>
      <c r="M14" s="8" t="s">
        <v>398</v>
      </c>
      <c r="N14" s="116" t="s">
        <v>399</v>
      </c>
      <c r="O14" s="8">
        <v>0</v>
      </c>
      <c r="P14" s="114">
        <v>0</v>
      </c>
      <c r="Q14" s="117" t="s">
        <v>257</v>
      </c>
      <c r="R14" s="71" t="s">
        <v>400</v>
      </c>
      <c r="S14" s="72"/>
      <c r="T14" s="79"/>
      <c r="U14" s="27">
        <v>4</v>
      </c>
      <c r="V14" s="102">
        <v>169</v>
      </c>
    </row>
    <row r="15" spans="1:22" hidden="1" x14ac:dyDescent="0.2">
      <c r="A15" s="8">
        <v>5</v>
      </c>
      <c r="B15" s="15" t="s">
        <v>404</v>
      </c>
      <c r="C15" s="8" t="s">
        <v>404</v>
      </c>
      <c r="D15" s="8" t="s">
        <v>404</v>
      </c>
      <c r="E15" s="8" t="s">
        <v>404</v>
      </c>
      <c r="F15" s="8">
        <v>0</v>
      </c>
      <c r="G15" s="8" t="s">
        <v>404</v>
      </c>
      <c r="H15" s="61" t="s">
        <v>404</v>
      </c>
      <c r="I15" s="78" t="s">
        <v>404</v>
      </c>
      <c r="J15" s="68">
        <v>0</v>
      </c>
      <c r="K15" s="111">
        <v>0</v>
      </c>
      <c r="L15" s="116">
        <v>0</v>
      </c>
      <c r="M15" s="8">
        <v>0</v>
      </c>
      <c r="N15" s="116">
        <v>0</v>
      </c>
      <c r="O15" s="8">
        <v>0</v>
      </c>
      <c r="P15" s="114">
        <v>0</v>
      </c>
      <c r="Q15" s="117">
        <v>0</v>
      </c>
      <c r="R15" s="71">
        <v>0</v>
      </c>
      <c r="S15" s="72"/>
      <c r="T15" s="79"/>
      <c r="U15" s="27">
        <v>0</v>
      </c>
      <c r="V15" s="102">
        <v>0</v>
      </c>
    </row>
    <row r="16" spans="1:22" hidden="1" x14ac:dyDescent="0.2">
      <c r="A16" s="8">
        <v>6</v>
      </c>
      <c r="B16" s="15" t="s">
        <v>404</v>
      </c>
      <c r="C16" s="8" t="s">
        <v>404</v>
      </c>
      <c r="D16" s="8" t="s">
        <v>404</v>
      </c>
      <c r="E16" s="8" t="s">
        <v>404</v>
      </c>
      <c r="F16" s="8">
        <v>0</v>
      </c>
      <c r="G16" s="8" t="s">
        <v>404</v>
      </c>
      <c r="H16" s="61" t="s">
        <v>404</v>
      </c>
      <c r="I16" s="78" t="s">
        <v>404</v>
      </c>
      <c r="J16" s="68">
        <v>0</v>
      </c>
      <c r="K16" s="111">
        <v>0</v>
      </c>
      <c r="L16" s="116">
        <v>0</v>
      </c>
      <c r="M16" s="8">
        <v>0</v>
      </c>
      <c r="N16" s="116">
        <v>0</v>
      </c>
      <c r="O16" s="8">
        <v>0</v>
      </c>
      <c r="P16" s="114">
        <v>0</v>
      </c>
      <c r="Q16" s="117">
        <v>0</v>
      </c>
      <c r="R16" s="71">
        <v>0</v>
      </c>
      <c r="S16" s="72"/>
      <c r="T16" s="79"/>
      <c r="U16" s="27">
        <v>0</v>
      </c>
      <c r="V16" s="102">
        <v>0</v>
      </c>
    </row>
    <row r="17" spans="1:22" hidden="1" x14ac:dyDescent="0.2">
      <c r="A17" s="8">
        <v>7</v>
      </c>
      <c r="B17" s="15" t="s">
        <v>404</v>
      </c>
      <c r="C17" s="8" t="s">
        <v>404</v>
      </c>
      <c r="D17" s="8" t="s">
        <v>404</v>
      </c>
      <c r="E17" s="8" t="s">
        <v>404</v>
      </c>
      <c r="F17" s="8">
        <v>0</v>
      </c>
      <c r="G17" s="8" t="s">
        <v>404</v>
      </c>
      <c r="H17" s="61" t="s">
        <v>404</v>
      </c>
      <c r="I17" s="78" t="s">
        <v>404</v>
      </c>
      <c r="J17" s="68">
        <v>0</v>
      </c>
      <c r="K17" s="111">
        <v>0</v>
      </c>
      <c r="L17" s="116">
        <v>0</v>
      </c>
      <c r="M17" s="8">
        <v>0</v>
      </c>
      <c r="N17" s="116">
        <v>0</v>
      </c>
      <c r="O17" s="8">
        <v>0</v>
      </c>
      <c r="P17" s="114">
        <v>0</v>
      </c>
      <c r="Q17" s="117">
        <v>0</v>
      </c>
      <c r="R17" s="71">
        <v>0</v>
      </c>
      <c r="S17" s="72"/>
      <c r="T17" s="79"/>
      <c r="U17" s="27">
        <v>0</v>
      </c>
      <c r="V17" s="102">
        <v>0</v>
      </c>
    </row>
    <row r="18" spans="1:22" hidden="1" x14ac:dyDescent="0.2">
      <c r="A18" s="8">
        <v>8</v>
      </c>
      <c r="B18" s="15" t="s">
        <v>404</v>
      </c>
      <c r="C18" s="8" t="s">
        <v>404</v>
      </c>
      <c r="D18" s="8" t="s">
        <v>404</v>
      </c>
      <c r="E18" s="8" t="s">
        <v>404</v>
      </c>
      <c r="F18" s="8">
        <v>0</v>
      </c>
      <c r="G18" s="8" t="s">
        <v>404</v>
      </c>
      <c r="H18" s="61" t="s">
        <v>404</v>
      </c>
      <c r="I18" s="78" t="s">
        <v>404</v>
      </c>
      <c r="J18" s="68">
        <v>0</v>
      </c>
      <c r="K18" s="111">
        <v>0</v>
      </c>
      <c r="L18" s="116">
        <v>0</v>
      </c>
      <c r="M18" s="8">
        <v>0</v>
      </c>
      <c r="N18" s="116">
        <v>0</v>
      </c>
      <c r="O18" s="8">
        <v>0</v>
      </c>
      <c r="P18" s="114">
        <v>0</v>
      </c>
      <c r="Q18" s="117">
        <v>0</v>
      </c>
      <c r="R18" s="71">
        <v>0</v>
      </c>
      <c r="S18" s="72"/>
      <c r="T18" s="79"/>
      <c r="U18" s="27">
        <v>0</v>
      </c>
      <c r="V18" s="102">
        <v>0</v>
      </c>
    </row>
    <row r="19" spans="1:22" ht="12.75" hidden="1" customHeight="1" x14ac:dyDescent="0.2">
      <c r="A19" s="8">
        <v>9</v>
      </c>
      <c r="B19" s="15" t="s">
        <v>404</v>
      </c>
      <c r="C19" s="8" t="s">
        <v>404</v>
      </c>
      <c r="D19" s="8" t="s">
        <v>404</v>
      </c>
      <c r="E19" s="8" t="s">
        <v>404</v>
      </c>
      <c r="F19" s="8">
        <v>0</v>
      </c>
      <c r="G19" s="8" t="s">
        <v>404</v>
      </c>
      <c r="H19" s="61" t="s">
        <v>404</v>
      </c>
      <c r="I19" s="78" t="s">
        <v>404</v>
      </c>
      <c r="J19" s="68">
        <v>0</v>
      </c>
      <c r="K19" s="111">
        <v>0</v>
      </c>
      <c r="L19" s="116">
        <v>0</v>
      </c>
      <c r="M19" s="8">
        <v>0</v>
      </c>
      <c r="N19" s="116">
        <v>0</v>
      </c>
      <c r="O19" s="8">
        <v>0</v>
      </c>
      <c r="P19" s="114">
        <v>0</v>
      </c>
      <c r="Q19" s="117">
        <v>0</v>
      </c>
      <c r="R19" s="71">
        <v>0</v>
      </c>
      <c r="S19" s="72"/>
      <c r="T19" s="79"/>
      <c r="U19" s="27">
        <v>0</v>
      </c>
      <c r="V19" s="102">
        <v>0</v>
      </c>
    </row>
    <row r="20" spans="1:22" ht="12.75" hidden="1" customHeight="1" x14ac:dyDescent="0.2">
      <c r="A20" s="8">
        <v>10</v>
      </c>
      <c r="B20" s="15" t="s">
        <v>404</v>
      </c>
      <c r="C20" s="8" t="s">
        <v>404</v>
      </c>
      <c r="D20" s="8" t="s">
        <v>404</v>
      </c>
      <c r="E20" s="8" t="s">
        <v>404</v>
      </c>
      <c r="F20" s="8">
        <v>0</v>
      </c>
      <c r="G20" s="8" t="s">
        <v>404</v>
      </c>
      <c r="H20" s="61" t="s">
        <v>404</v>
      </c>
      <c r="I20" s="78" t="s">
        <v>404</v>
      </c>
      <c r="J20" s="68">
        <v>0</v>
      </c>
      <c r="K20" s="111">
        <v>0</v>
      </c>
      <c r="L20" s="116">
        <v>0</v>
      </c>
      <c r="M20" s="8">
        <v>0</v>
      </c>
      <c r="N20" s="116">
        <v>0</v>
      </c>
      <c r="O20" s="8">
        <v>0</v>
      </c>
      <c r="P20" s="114">
        <v>0</v>
      </c>
      <c r="Q20" s="117">
        <v>0</v>
      </c>
      <c r="R20" s="71">
        <v>0</v>
      </c>
      <c r="S20" s="72"/>
      <c r="T20" s="79"/>
      <c r="U20" s="27">
        <v>0</v>
      </c>
      <c r="V20" s="102">
        <v>0</v>
      </c>
    </row>
    <row r="21" spans="1:22" ht="12.75" hidden="1" customHeight="1" x14ac:dyDescent="0.2">
      <c r="A21" s="8">
        <v>11</v>
      </c>
      <c r="B21" s="15" t="s">
        <v>404</v>
      </c>
      <c r="C21" s="8" t="s">
        <v>404</v>
      </c>
      <c r="D21" s="8" t="s">
        <v>404</v>
      </c>
      <c r="E21" s="8" t="s">
        <v>404</v>
      </c>
      <c r="F21" s="8">
        <v>0</v>
      </c>
      <c r="G21" s="8" t="s">
        <v>404</v>
      </c>
      <c r="H21" s="61" t="s">
        <v>404</v>
      </c>
      <c r="I21" s="78" t="s">
        <v>404</v>
      </c>
      <c r="J21" s="68">
        <v>0</v>
      </c>
      <c r="K21" s="111">
        <v>0</v>
      </c>
      <c r="L21" s="116">
        <v>0</v>
      </c>
      <c r="M21" s="8">
        <v>0</v>
      </c>
      <c r="N21" s="116">
        <v>0</v>
      </c>
      <c r="O21" s="8">
        <v>0</v>
      </c>
      <c r="P21" s="114">
        <v>0</v>
      </c>
      <c r="Q21" s="117">
        <v>0</v>
      </c>
      <c r="R21" s="71">
        <v>0</v>
      </c>
      <c r="S21" s="72"/>
      <c r="T21" s="79"/>
      <c r="U21" s="27">
        <v>0</v>
      </c>
      <c r="V21" s="102">
        <v>0</v>
      </c>
    </row>
    <row r="22" spans="1:22" ht="12.75" hidden="1" customHeight="1" x14ac:dyDescent="0.2">
      <c r="A22" s="8">
        <v>12</v>
      </c>
      <c r="B22" s="15" t="s">
        <v>404</v>
      </c>
      <c r="C22" s="8" t="s">
        <v>404</v>
      </c>
      <c r="D22" s="8" t="s">
        <v>404</v>
      </c>
      <c r="E22" s="8" t="s">
        <v>404</v>
      </c>
      <c r="F22" s="8">
        <v>0</v>
      </c>
      <c r="G22" s="8" t="s">
        <v>404</v>
      </c>
      <c r="H22" s="61" t="s">
        <v>404</v>
      </c>
      <c r="I22" s="78" t="s">
        <v>404</v>
      </c>
      <c r="J22" s="68">
        <v>0</v>
      </c>
      <c r="K22" s="111">
        <v>0</v>
      </c>
      <c r="L22" s="116">
        <v>0</v>
      </c>
      <c r="M22" s="8">
        <v>0</v>
      </c>
      <c r="N22" s="116">
        <v>0</v>
      </c>
      <c r="O22" s="8">
        <v>0</v>
      </c>
      <c r="P22" s="114">
        <v>0</v>
      </c>
      <c r="Q22" s="117">
        <v>0</v>
      </c>
      <c r="R22" s="71">
        <v>0</v>
      </c>
      <c r="S22" s="72"/>
      <c r="T22" s="79"/>
      <c r="U22" s="27">
        <v>0</v>
      </c>
      <c r="V22" s="102">
        <v>0</v>
      </c>
    </row>
    <row r="23" spans="1:22" ht="12.75" hidden="1" customHeight="1" x14ac:dyDescent="0.2">
      <c r="A23" s="8">
        <v>13</v>
      </c>
      <c r="B23" s="15" t="s">
        <v>404</v>
      </c>
      <c r="C23" s="8" t="s">
        <v>404</v>
      </c>
      <c r="D23" s="8" t="s">
        <v>404</v>
      </c>
      <c r="E23" s="8" t="s">
        <v>404</v>
      </c>
      <c r="F23" s="8">
        <v>0</v>
      </c>
      <c r="G23" s="8" t="s">
        <v>404</v>
      </c>
      <c r="H23" s="61" t="s">
        <v>404</v>
      </c>
      <c r="I23" s="78" t="s">
        <v>404</v>
      </c>
      <c r="J23" s="68">
        <v>0</v>
      </c>
      <c r="K23" s="111">
        <v>0</v>
      </c>
      <c r="L23" s="116">
        <v>0</v>
      </c>
      <c r="M23" s="8">
        <v>0</v>
      </c>
      <c r="N23" s="116">
        <v>0</v>
      </c>
      <c r="O23" s="8">
        <v>0</v>
      </c>
      <c r="P23" s="114">
        <v>0</v>
      </c>
      <c r="Q23" s="117">
        <v>0</v>
      </c>
      <c r="R23" s="71">
        <v>0</v>
      </c>
      <c r="S23" s="72"/>
      <c r="T23" s="79"/>
      <c r="U23" s="27">
        <v>0</v>
      </c>
      <c r="V23" s="102">
        <v>0</v>
      </c>
    </row>
    <row r="24" spans="1:22" ht="12.75" hidden="1" customHeight="1" x14ac:dyDescent="0.2">
      <c r="A24" s="8">
        <v>14</v>
      </c>
      <c r="B24" s="15" t="s">
        <v>404</v>
      </c>
      <c r="C24" s="8" t="s">
        <v>404</v>
      </c>
      <c r="D24" s="8" t="s">
        <v>404</v>
      </c>
      <c r="E24" s="8" t="s">
        <v>404</v>
      </c>
      <c r="F24" s="8">
        <v>0</v>
      </c>
      <c r="G24" s="8" t="s">
        <v>404</v>
      </c>
      <c r="H24" s="61" t="s">
        <v>404</v>
      </c>
      <c r="I24" s="78" t="s">
        <v>404</v>
      </c>
      <c r="J24" s="68">
        <v>0</v>
      </c>
      <c r="K24" s="111">
        <v>0</v>
      </c>
      <c r="L24" s="116">
        <v>0</v>
      </c>
      <c r="M24" s="8">
        <v>0</v>
      </c>
      <c r="N24" s="116">
        <v>0</v>
      </c>
      <c r="O24" s="8">
        <v>0</v>
      </c>
      <c r="P24" s="114">
        <v>0</v>
      </c>
      <c r="Q24" s="117">
        <v>0</v>
      </c>
      <c r="R24" s="71">
        <v>0</v>
      </c>
      <c r="S24" s="72"/>
      <c r="T24" s="79"/>
      <c r="U24" s="27">
        <v>0</v>
      </c>
      <c r="V24" s="102">
        <v>0</v>
      </c>
    </row>
    <row r="25" spans="1:22" ht="12.75" hidden="1" customHeight="1" x14ac:dyDescent="0.2">
      <c r="A25" s="8">
        <v>15</v>
      </c>
      <c r="B25" s="15" t="s">
        <v>404</v>
      </c>
      <c r="C25" s="8" t="s">
        <v>404</v>
      </c>
      <c r="D25" s="8" t="s">
        <v>404</v>
      </c>
      <c r="E25" s="8" t="s">
        <v>404</v>
      </c>
      <c r="F25" s="8">
        <v>0</v>
      </c>
      <c r="G25" s="8" t="s">
        <v>404</v>
      </c>
      <c r="H25" s="61" t="s">
        <v>404</v>
      </c>
      <c r="I25" s="78" t="s">
        <v>404</v>
      </c>
      <c r="J25" s="68">
        <v>0</v>
      </c>
      <c r="K25" s="111">
        <v>0</v>
      </c>
      <c r="L25" s="116">
        <v>0</v>
      </c>
      <c r="M25" s="8">
        <v>0</v>
      </c>
      <c r="N25" s="116">
        <v>0</v>
      </c>
      <c r="O25" s="8">
        <v>0</v>
      </c>
      <c r="P25" s="114">
        <v>0</v>
      </c>
      <c r="Q25" s="117">
        <v>0</v>
      </c>
      <c r="R25" s="71">
        <v>0</v>
      </c>
      <c r="S25" s="72"/>
      <c r="T25" s="79"/>
      <c r="U25" s="27">
        <v>0</v>
      </c>
      <c r="V25" s="102">
        <v>0</v>
      </c>
    </row>
    <row r="26" spans="1:22" ht="12.75" hidden="1" customHeight="1" x14ac:dyDescent="0.2">
      <c r="A26" s="8">
        <v>16</v>
      </c>
      <c r="B26" s="15" t="s">
        <v>404</v>
      </c>
      <c r="C26" s="8" t="s">
        <v>404</v>
      </c>
      <c r="D26" s="8" t="s">
        <v>404</v>
      </c>
      <c r="E26" s="8" t="s">
        <v>404</v>
      </c>
      <c r="F26" s="8">
        <v>0</v>
      </c>
      <c r="G26" s="8" t="s">
        <v>404</v>
      </c>
      <c r="H26" s="61" t="s">
        <v>404</v>
      </c>
      <c r="I26" s="78" t="s">
        <v>404</v>
      </c>
      <c r="J26" s="68">
        <v>0</v>
      </c>
      <c r="K26" s="111">
        <v>0</v>
      </c>
      <c r="L26" s="116">
        <v>0</v>
      </c>
      <c r="M26" s="8">
        <v>0</v>
      </c>
      <c r="N26" s="116">
        <v>0</v>
      </c>
      <c r="O26" s="8">
        <v>0</v>
      </c>
      <c r="P26" s="114">
        <v>0</v>
      </c>
      <c r="Q26" s="117">
        <v>0</v>
      </c>
      <c r="R26" s="71">
        <v>0</v>
      </c>
      <c r="S26" s="72"/>
      <c r="T26" s="79"/>
      <c r="U26" s="27">
        <v>0</v>
      </c>
      <c r="V26" s="102">
        <v>0</v>
      </c>
    </row>
    <row r="27" spans="1:22" ht="12.75" hidden="1" customHeight="1" x14ac:dyDescent="0.2">
      <c r="A27" s="8">
        <v>17</v>
      </c>
      <c r="B27" s="15" t="s">
        <v>404</v>
      </c>
      <c r="C27" s="8" t="s">
        <v>404</v>
      </c>
      <c r="D27" s="8" t="s">
        <v>404</v>
      </c>
      <c r="E27" s="8" t="s">
        <v>404</v>
      </c>
      <c r="F27" s="8">
        <v>0</v>
      </c>
      <c r="G27" s="8" t="s">
        <v>404</v>
      </c>
      <c r="H27" s="61" t="s">
        <v>404</v>
      </c>
      <c r="I27" s="78" t="s">
        <v>404</v>
      </c>
      <c r="J27" s="68">
        <v>0</v>
      </c>
      <c r="K27" s="111">
        <v>0</v>
      </c>
      <c r="L27" s="116">
        <v>0</v>
      </c>
      <c r="M27" s="8">
        <v>0</v>
      </c>
      <c r="N27" s="116">
        <v>0</v>
      </c>
      <c r="O27" s="8">
        <v>0</v>
      </c>
      <c r="P27" s="114">
        <v>0</v>
      </c>
      <c r="Q27" s="117">
        <v>0</v>
      </c>
      <c r="R27" s="71">
        <v>0</v>
      </c>
      <c r="S27" s="72"/>
      <c r="T27" s="79"/>
      <c r="U27" s="27">
        <v>0</v>
      </c>
      <c r="V27" s="102">
        <v>0</v>
      </c>
    </row>
    <row r="28" spans="1:22" ht="12.75" hidden="1" customHeight="1" x14ac:dyDescent="0.2">
      <c r="A28" s="8">
        <v>18</v>
      </c>
      <c r="B28" s="15" t="s">
        <v>404</v>
      </c>
      <c r="C28" s="8" t="s">
        <v>404</v>
      </c>
      <c r="D28" s="8" t="s">
        <v>404</v>
      </c>
      <c r="E28" s="8" t="s">
        <v>404</v>
      </c>
      <c r="F28" s="8">
        <v>0</v>
      </c>
      <c r="G28" s="8" t="s">
        <v>404</v>
      </c>
      <c r="H28" s="61" t="s">
        <v>404</v>
      </c>
      <c r="I28" s="78" t="s">
        <v>404</v>
      </c>
      <c r="J28" s="68">
        <v>0</v>
      </c>
      <c r="K28" s="111">
        <v>0</v>
      </c>
      <c r="L28" s="116">
        <v>0</v>
      </c>
      <c r="M28" s="8">
        <v>0</v>
      </c>
      <c r="N28" s="116">
        <v>0</v>
      </c>
      <c r="O28" s="8">
        <v>0</v>
      </c>
      <c r="P28" s="114">
        <v>0</v>
      </c>
      <c r="Q28" s="117">
        <v>0</v>
      </c>
      <c r="R28" s="71">
        <v>0</v>
      </c>
      <c r="S28" s="72"/>
      <c r="T28" s="79"/>
      <c r="U28" s="27">
        <v>0</v>
      </c>
      <c r="V28" s="102">
        <v>0</v>
      </c>
    </row>
    <row r="29" spans="1:22" ht="12.75" hidden="1" customHeight="1" x14ac:dyDescent="0.2">
      <c r="A29" s="8">
        <v>19</v>
      </c>
      <c r="B29" s="15" t="s">
        <v>404</v>
      </c>
      <c r="C29" s="8" t="s">
        <v>404</v>
      </c>
      <c r="D29" s="8" t="s">
        <v>404</v>
      </c>
      <c r="E29" s="8" t="s">
        <v>404</v>
      </c>
      <c r="F29" s="8">
        <v>0</v>
      </c>
      <c r="G29" s="8" t="s">
        <v>404</v>
      </c>
      <c r="H29" s="61" t="s">
        <v>404</v>
      </c>
      <c r="I29" s="78" t="s">
        <v>404</v>
      </c>
      <c r="J29" s="68">
        <v>0</v>
      </c>
      <c r="K29" s="111">
        <v>0</v>
      </c>
      <c r="L29" s="116">
        <v>0</v>
      </c>
      <c r="M29" s="8">
        <v>0</v>
      </c>
      <c r="N29" s="116">
        <v>0</v>
      </c>
      <c r="O29" s="8">
        <v>0</v>
      </c>
      <c r="P29" s="114">
        <v>0</v>
      </c>
      <c r="Q29" s="117">
        <v>0</v>
      </c>
      <c r="R29" s="71">
        <v>0</v>
      </c>
      <c r="S29" s="72"/>
      <c r="T29" s="79"/>
      <c r="U29" s="27">
        <v>0</v>
      </c>
      <c r="V29" s="102">
        <v>0</v>
      </c>
    </row>
    <row r="30" spans="1:22" ht="12.75" hidden="1" customHeight="1" x14ac:dyDescent="0.2">
      <c r="A30" s="8">
        <v>20</v>
      </c>
      <c r="B30" s="15" t="s">
        <v>404</v>
      </c>
      <c r="C30" s="8" t="s">
        <v>404</v>
      </c>
      <c r="D30" s="8" t="s">
        <v>404</v>
      </c>
      <c r="E30" s="8" t="s">
        <v>404</v>
      </c>
      <c r="F30" s="8">
        <v>0</v>
      </c>
      <c r="G30" s="8" t="s">
        <v>404</v>
      </c>
      <c r="H30" s="61" t="s">
        <v>404</v>
      </c>
      <c r="I30" s="78" t="s">
        <v>404</v>
      </c>
      <c r="J30" s="68">
        <v>0</v>
      </c>
      <c r="K30" s="111">
        <v>0</v>
      </c>
      <c r="L30" s="116">
        <v>0</v>
      </c>
      <c r="M30" s="8">
        <v>0</v>
      </c>
      <c r="N30" s="116">
        <v>0</v>
      </c>
      <c r="O30" s="8">
        <v>0</v>
      </c>
      <c r="P30" s="114">
        <v>0</v>
      </c>
      <c r="Q30" s="117">
        <v>0</v>
      </c>
      <c r="R30" s="71">
        <v>0</v>
      </c>
      <c r="S30" s="72"/>
      <c r="T30" s="79"/>
      <c r="U30" s="27">
        <v>0</v>
      </c>
      <c r="V30" s="102">
        <v>0</v>
      </c>
    </row>
    <row r="31" spans="1:22" ht="12.75" hidden="1" customHeight="1" x14ac:dyDescent="0.2">
      <c r="A31" s="8">
        <v>21</v>
      </c>
      <c r="B31" s="15" t="s">
        <v>404</v>
      </c>
      <c r="C31" s="8" t="s">
        <v>404</v>
      </c>
      <c r="D31" s="8" t="s">
        <v>404</v>
      </c>
      <c r="E31" s="8" t="s">
        <v>404</v>
      </c>
      <c r="F31" s="8">
        <v>0</v>
      </c>
      <c r="G31" s="8" t="s">
        <v>404</v>
      </c>
      <c r="H31" s="61" t="s">
        <v>404</v>
      </c>
      <c r="I31" s="78" t="s">
        <v>404</v>
      </c>
      <c r="J31" s="68">
        <v>0</v>
      </c>
      <c r="K31" s="111">
        <v>0</v>
      </c>
      <c r="L31" s="116">
        <v>0</v>
      </c>
      <c r="M31" s="8">
        <v>0</v>
      </c>
      <c r="N31" s="116">
        <v>0</v>
      </c>
      <c r="O31" s="8">
        <v>0</v>
      </c>
      <c r="P31" s="114">
        <v>0</v>
      </c>
      <c r="Q31" s="117">
        <v>0</v>
      </c>
      <c r="R31" s="71">
        <v>0</v>
      </c>
      <c r="S31" s="72"/>
      <c r="T31" s="79"/>
      <c r="U31" s="27">
        <v>0</v>
      </c>
      <c r="V31" s="102">
        <v>0</v>
      </c>
    </row>
    <row r="32" spans="1:22" ht="12.75" hidden="1" customHeight="1" x14ac:dyDescent="0.2">
      <c r="A32" s="8">
        <v>22</v>
      </c>
      <c r="B32" s="15" t="s">
        <v>404</v>
      </c>
      <c r="C32" s="8" t="s">
        <v>404</v>
      </c>
      <c r="D32" s="8" t="s">
        <v>404</v>
      </c>
      <c r="E32" s="8" t="s">
        <v>404</v>
      </c>
      <c r="F32" s="8">
        <v>0</v>
      </c>
      <c r="G32" s="8" t="s">
        <v>404</v>
      </c>
      <c r="H32" s="61" t="s">
        <v>404</v>
      </c>
      <c r="I32" s="78" t="s">
        <v>404</v>
      </c>
      <c r="J32" s="68">
        <v>0</v>
      </c>
      <c r="K32" s="111">
        <v>0</v>
      </c>
      <c r="L32" s="116">
        <v>0</v>
      </c>
      <c r="M32" s="8">
        <v>0</v>
      </c>
      <c r="N32" s="116">
        <v>0</v>
      </c>
      <c r="O32" s="8">
        <v>0</v>
      </c>
      <c r="P32" s="114">
        <v>0</v>
      </c>
      <c r="Q32" s="117">
        <v>0</v>
      </c>
      <c r="R32" s="71">
        <v>0</v>
      </c>
      <c r="S32" s="72"/>
      <c r="T32" s="79"/>
      <c r="U32" s="27">
        <v>0</v>
      </c>
      <c r="V32" s="102">
        <v>0</v>
      </c>
    </row>
    <row r="33" spans="1:22" ht="12.75" hidden="1" customHeight="1" x14ac:dyDescent="0.2">
      <c r="A33" s="8">
        <v>23</v>
      </c>
      <c r="B33" s="15" t="s">
        <v>404</v>
      </c>
      <c r="C33" s="8" t="s">
        <v>404</v>
      </c>
      <c r="D33" s="8" t="s">
        <v>404</v>
      </c>
      <c r="E33" s="8" t="s">
        <v>404</v>
      </c>
      <c r="F33" s="8">
        <v>0</v>
      </c>
      <c r="G33" s="8" t="s">
        <v>404</v>
      </c>
      <c r="H33" s="61" t="s">
        <v>404</v>
      </c>
      <c r="I33" s="78" t="s">
        <v>404</v>
      </c>
      <c r="J33" s="68">
        <v>0</v>
      </c>
      <c r="K33" s="111">
        <v>0</v>
      </c>
      <c r="L33" s="116">
        <v>0</v>
      </c>
      <c r="M33" s="8">
        <v>0</v>
      </c>
      <c r="N33" s="116">
        <v>0</v>
      </c>
      <c r="O33" s="8">
        <v>0</v>
      </c>
      <c r="P33" s="114">
        <v>0</v>
      </c>
      <c r="Q33" s="117">
        <v>0</v>
      </c>
      <c r="R33" s="71">
        <v>0</v>
      </c>
      <c r="S33" s="72"/>
      <c r="T33" s="79"/>
      <c r="U33" s="27">
        <v>0</v>
      </c>
      <c r="V33" s="102">
        <v>0</v>
      </c>
    </row>
    <row r="34" spans="1:22" ht="12.75" hidden="1" customHeight="1" x14ac:dyDescent="0.2">
      <c r="A34" s="8">
        <v>24</v>
      </c>
      <c r="B34" s="15" t="s">
        <v>404</v>
      </c>
      <c r="C34" s="8" t="s">
        <v>404</v>
      </c>
      <c r="D34" s="8" t="s">
        <v>404</v>
      </c>
      <c r="E34" s="8" t="s">
        <v>404</v>
      </c>
      <c r="F34" s="8">
        <v>0</v>
      </c>
      <c r="G34" s="8" t="s">
        <v>404</v>
      </c>
      <c r="H34" s="61" t="s">
        <v>404</v>
      </c>
      <c r="I34" s="78" t="s">
        <v>404</v>
      </c>
      <c r="J34" s="68">
        <v>0</v>
      </c>
      <c r="K34" s="111">
        <v>0</v>
      </c>
      <c r="L34" s="116">
        <v>0</v>
      </c>
      <c r="M34" s="8">
        <v>0</v>
      </c>
      <c r="N34" s="116">
        <v>0</v>
      </c>
      <c r="O34" s="8">
        <v>0</v>
      </c>
      <c r="P34" s="114">
        <v>0</v>
      </c>
      <c r="Q34" s="117">
        <v>0</v>
      </c>
      <c r="R34" s="71">
        <v>0</v>
      </c>
      <c r="S34" s="72"/>
      <c r="T34" s="79"/>
      <c r="U34" s="27">
        <v>0</v>
      </c>
      <c r="V34" s="102">
        <v>0</v>
      </c>
    </row>
    <row r="35" spans="1:22" ht="12.75" hidden="1" customHeight="1" x14ac:dyDescent="0.2">
      <c r="A35" s="8">
        <v>25</v>
      </c>
      <c r="B35" s="15" t="s">
        <v>404</v>
      </c>
      <c r="C35" s="8" t="s">
        <v>404</v>
      </c>
      <c r="D35" s="8" t="s">
        <v>404</v>
      </c>
      <c r="E35" s="8" t="s">
        <v>404</v>
      </c>
      <c r="F35" s="8">
        <v>0</v>
      </c>
      <c r="G35" s="8" t="s">
        <v>404</v>
      </c>
      <c r="H35" s="61" t="s">
        <v>404</v>
      </c>
      <c r="I35" s="78" t="s">
        <v>404</v>
      </c>
      <c r="J35" s="68">
        <v>0</v>
      </c>
      <c r="K35" s="111">
        <v>0</v>
      </c>
      <c r="L35" s="116">
        <v>0</v>
      </c>
      <c r="M35" s="8">
        <v>0</v>
      </c>
      <c r="N35" s="116">
        <v>0</v>
      </c>
      <c r="O35" s="8">
        <v>0</v>
      </c>
      <c r="P35" s="114">
        <v>0</v>
      </c>
      <c r="Q35" s="117">
        <v>0</v>
      </c>
      <c r="R35" s="71">
        <v>0</v>
      </c>
      <c r="S35" s="72"/>
      <c r="T35" s="79"/>
      <c r="U35" s="27">
        <v>0</v>
      </c>
      <c r="V35" s="102">
        <v>0</v>
      </c>
    </row>
    <row r="36" spans="1:22" ht="12.75" hidden="1" customHeight="1" x14ac:dyDescent="0.2">
      <c r="A36" s="8">
        <v>26</v>
      </c>
      <c r="B36" s="15" t="s">
        <v>404</v>
      </c>
      <c r="C36" s="8" t="s">
        <v>404</v>
      </c>
      <c r="D36" s="8" t="s">
        <v>404</v>
      </c>
      <c r="E36" s="8" t="s">
        <v>404</v>
      </c>
      <c r="F36" s="8">
        <v>0</v>
      </c>
      <c r="G36" s="8" t="s">
        <v>404</v>
      </c>
      <c r="H36" s="61" t="s">
        <v>404</v>
      </c>
      <c r="I36" s="78" t="s">
        <v>404</v>
      </c>
      <c r="J36" s="68">
        <v>0</v>
      </c>
      <c r="K36" s="111">
        <v>0</v>
      </c>
      <c r="L36" s="116">
        <v>0</v>
      </c>
      <c r="M36" s="8">
        <v>0</v>
      </c>
      <c r="N36" s="116">
        <v>0</v>
      </c>
      <c r="O36" s="8">
        <v>0</v>
      </c>
      <c r="P36" s="114">
        <v>0</v>
      </c>
      <c r="Q36" s="117">
        <v>0</v>
      </c>
      <c r="R36" s="71">
        <v>0</v>
      </c>
      <c r="S36" s="72"/>
      <c r="T36" s="79"/>
      <c r="U36" s="27">
        <v>0</v>
      </c>
      <c r="V36" s="102">
        <v>0</v>
      </c>
    </row>
    <row r="37" spans="1:22" ht="12.75" hidden="1" customHeight="1" thickBot="1" x14ac:dyDescent="0.25">
      <c r="A37" s="8">
        <v>27</v>
      </c>
      <c r="B37" s="15" t="s">
        <v>404</v>
      </c>
      <c r="C37" s="8" t="s">
        <v>404</v>
      </c>
      <c r="D37" s="8" t="s">
        <v>404</v>
      </c>
      <c r="E37" s="8" t="s">
        <v>404</v>
      </c>
      <c r="F37" s="8">
        <v>0</v>
      </c>
      <c r="G37" s="8" t="s">
        <v>404</v>
      </c>
      <c r="H37" s="61" t="s">
        <v>404</v>
      </c>
      <c r="I37" s="78" t="s">
        <v>404</v>
      </c>
      <c r="J37" s="75">
        <v>0</v>
      </c>
      <c r="K37" s="112">
        <v>0</v>
      </c>
      <c r="L37" s="116">
        <v>0</v>
      </c>
      <c r="M37" s="8">
        <v>0</v>
      </c>
      <c r="N37" s="116">
        <v>0</v>
      </c>
      <c r="O37" s="8">
        <v>0</v>
      </c>
      <c r="P37" s="115">
        <v>0</v>
      </c>
      <c r="Q37" s="117">
        <v>0</v>
      </c>
      <c r="R37" s="71">
        <v>0</v>
      </c>
      <c r="S37" s="83"/>
      <c r="T37" s="84"/>
      <c r="U37" s="32">
        <v>0</v>
      </c>
      <c r="V37" s="103">
        <v>0</v>
      </c>
    </row>
    <row r="38" spans="1:22" ht="12.75" hidden="1" customHeight="1" x14ac:dyDescent="0.2">
      <c r="T38" s="11"/>
    </row>
    <row r="39" spans="1:22" ht="12.75" hidden="1" customHeight="1" x14ac:dyDescent="0.2">
      <c r="B39" t="s">
        <v>12</v>
      </c>
      <c r="J39" t="s">
        <v>13</v>
      </c>
      <c r="P39" t="s">
        <v>20</v>
      </c>
      <c r="T39" s="11"/>
    </row>
    <row r="40" spans="1:22" ht="12.75" hidden="1" customHeight="1" x14ac:dyDescent="0.2">
      <c r="T40" s="11"/>
    </row>
  </sheetData>
  <sheetProtection password="CC59" sheet="1" objects="1" scenarios="1"/>
  <sortState ref="A11:V14">
    <sortCondition ref="U11:U14"/>
  </sortState>
  <mergeCells count="11">
    <mergeCell ref="T9:T10"/>
    <mergeCell ref="U9:U10"/>
    <mergeCell ref="V8:V10"/>
    <mergeCell ref="S9:S10"/>
    <mergeCell ref="D8:D10"/>
    <mergeCell ref="I8:I10"/>
    <mergeCell ref="F8:F10"/>
    <mergeCell ref="G8:G10"/>
    <mergeCell ref="H8:H10"/>
    <mergeCell ref="J8:J10"/>
    <mergeCell ref="Q9:R9"/>
  </mergeCells>
  <phoneticPr fontId="7" type="noConversion"/>
  <printOptions gridLinesSet="0"/>
  <pageMargins left="0.19685039370078741" right="0.19685039370078741" top="0.59055118110236227" bottom="0.59055118110236227" header="0.51181102362204722" footer="0.51181102362204722"/>
  <pageSetup paperSize="9" scale="95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42"/>
  <sheetViews>
    <sheetView showZeros="0" workbookViewId="0">
      <selection activeCell="G1" sqref="G1:M1048576"/>
    </sheetView>
  </sheetViews>
  <sheetFormatPr defaultRowHeight="12.75" x14ac:dyDescent="0.2"/>
  <cols>
    <col min="1" max="1" width="6" customWidth="1"/>
    <col min="2" max="2" width="24.85546875" customWidth="1"/>
    <col min="3" max="3" width="6.85546875" customWidth="1"/>
    <col min="4" max="4" width="6.5703125" bestFit="1" customWidth="1"/>
    <col min="5" max="5" width="6.7109375" bestFit="1" customWidth="1"/>
    <col min="6" max="6" width="7" customWidth="1"/>
    <col min="7" max="7" width="5.42578125" bestFit="1" customWidth="1"/>
    <col min="8" max="8" width="6.7109375" bestFit="1" customWidth="1"/>
    <col min="9" max="9" width="2" bestFit="1" customWidth="1"/>
    <col min="10" max="10" width="12.5703125" bestFit="1" customWidth="1"/>
    <col min="11" max="11" width="6.7109375" bestFit="1" customWidth="1"/>
  </cols>
  <sheetData>
    <row r="1" spans="1:11" ht="15.75" x14ac:dyDescent="0.25">
      <c r="A1" s="35"/>
      <c r="B1" s="35"/>
      <c r="C1" s="36" t="s">
        <v>135</v>
      </c>
      <c r="D1" s="35"/>
      <c r="E1" s="35"/>
      <c r="F1" s="35"/>
      <c r="G1" s="35"/>
      <c r="H1" s="35"/>
      <c r="I1" s="37"/>
      <c r="J1" s="37"/>
      <c r="K1" s="37"/>
    </row>
    <row r="2" spans="1:11" ht="16.5" thickBot="1" x14ac:dyDescent="0.3">
      <c r="A2" s="38"/>
      <c r="B2" s="98" t="s">
        <v>86</v>
      </c>
      <c r="C2" s="104" t="s">
        <v>0</v>
      </c>
      <c r="D2" s="39"/>
      <c r="E2" s="39"/>
      <c r="F2" s="39"/>
      <c r="G2" s="39"/>
      <c r="H2" s="39"/>
      <c r="I2" s="37"/>
      <c r="J2" s="55"/>
      <c r="K2" s="55"/>
    </row>
    <row r="3" spans="1:11" ht="15.75" thickTop="1" x14ac:dyDescent="0.25">
      <c r="A3" s="145" t="s">
        <v>24</v>
      </c>
      <c r="B3" s="162" t="s">
        <v>30</v>
      </c>
      <c r="C3" s="163" t="s">
        <v>31</v>
      </c>
      <c r="D3" s="158" t="s">
        <v>60</v>
      </c>
      <c r="E3" s="159"/>
      <c r="F3" s="159"/>
      <c r="G3" s="160" t="s">
        <v>108</v>
      </c>
      <c r="H3" s="161"/>
      <c r="I3" s="37"/>
      <c r="J3" s="156" t="s">
        <v>33</v>
      </c>
      <c r="K3" s="157"/>
    </row>
    <row r="4" spans="1:11" ht="15.75" thickBot="1" x14ac:dyDescent="0.3">
      <c r="A4" s="146"/>
      <c r="B4" s="148"/>
      <c r="C4" s="150"/>
      <c r="D4" s="40">
        <v>43373</v>
      </c>
      <c r="E4" s="40">
        <v>43429</v>
      </c>
      <c r="F4" s="40">
        <v>43548</v>
      </c>
      <c r="G4" s="43" t="s">
        <v>11</v>
      </c>
      <c r="H4" s="44" t="s">
        <v>32</v>
      </c>
      <c r="I4" s="37"/>
      <c r="J4" s="56" t="s">
        <v>34</v>
      </c>
      <c r="K4" s="44" t="s">
        <v>32</v>
      </c>
    </row>
    <row r="5" spans="1:11" ht="15.75" thickTop="1" x14ac:dyDescent="0.25">
      <c r="A5" s="50">
        <v>3</v>
      </c>
      <c r="B5" s="54" t="s">
        <v>73</v>
      </c>
      <c r="C5" s="52" t="s">
        <v>83</v>
      </c>
      <c r="D5" s="53">
        <v>400</v>
      </c>
      <c r="E5" s="53">
        <v>400</v>
      </c>
      <c r="F5" s="53">
        <v>300</v>
      </c>
      <c r="G5" s="49">
        <v>800</v>
      </c>
      <c r="H5" s="52">
        <v>0</v>
      </c>
      <c r="I5" s="37">
        <v>0</v>
      </c>
      <c r="J5" s="57">
        <v>91.666666666666671</v>
      </c>
      <c r="K5" s="46">
        <v>0</v>
      </c>
    </row>
    <row r="6" spans="1:11" ht="15" x14ac:dyDescent="0.25">
      <c r="A6" s="50">
        <v>1</v>
      </c>
      <c r="B6" s="54" t="s">
        <v>25</v>
      </c>
      <c r="C6" s="52" t="s">
        <v>403</v>
      </c>
      <c r="D6" s="53">
        <v>300</v>
      </c>
      <c r="E6" s="53">
        <v>225</v>
      </c>
      <c r="F6" s="53">
        <v>225</v>
      </c>
      <c r="G6" s="49">
        <v>525</v>
      </c>
      <c r="H6" s="52">
        <v>0</v>
      </c>
      <c r="I6" s="37">
        <v>0</v>
      </c>
      <c r="J6" s="57">
        <v>62.5</v>
      </c>
      <c r="K6" s="46">
        <v>0</v>
      </c>
    </row>
    <row r="7" spans="1:11" ht="15" x14ac:dyDescent="0.25">
      <c r="A7" s="50">
        <v>2</v>
      </c>
      <c r="B7" s="54" t="s">
        <v>70</v>
      </c>
      <c r="C7" s="52" t="s">
        <v>401</v>
      </c>
      <c r="D7" s="53">
        <v>225</v>
      </c>
      <c r="E7" s="53">
        <v>300</v>
      </c>
      <c r="F7" s="53">
        <v>400</v>
      </c>
      <c r="G7" s="49">
        <v>700</v>
      </c>
      <c r="H7" s="52">
        <v>0</v>
      </c>
      <c r="I7" s="37">
        <v>0</v>
      </c>
      <c r="J7" s="57">
        <v>77.083333333333329</v>
      </c>
      <c r="K7" s="46">
        <v>0</v>
      </c>
    </row>
    <row r="8" spans="1:11" ht="15" x14ac:dyDescent="0.25">
      <c r="A8" s="50">
        <v>4</v>
      </c>
      <c r="B8" s="54" t="s">
        <v>41</v>
      </c>
      <c r="C8" s="52" t="s">
        <v>403</v>
      </c>
      <c r="D8" s="53">
        <v>0</v>
      </c>
      <c r="E8" s="53">
        <v>0</v>
      </c>
      <c r="F8" s="53">
        <v>169</v>
      </c>
      <c r="G8" s="49">
        <v>169</v>
      </c>
      <c r="H8" s="52">
        <v>0</v>
      </c>
      <c r="I8" s="37">
        <v>0</v>
      </c>
      <c r="J8" s="57">
        <v>42.25</v>
      </c>
      <c r="K8" s="46">
        <v>0</v>
      </c>
    </row>
    <row r="9" spans="1:11" ht="15" x14ac:dyDescent="0.25">
      <c r="A9" s="35"/>
      <c r="B9" s="35"/>
      <c r="C9" s="35"/>
      <c r="D9" s="35"/>
      <c r="E9" s="35"/>
      <c r="F9" s="35"/>
      <c r="G9" s="35"/>
      <c r="H9" s="35"/>
      <c r="I9" s="37"/>
      <c r="J9" s="37"/>
      <c r="K9" s="37"/>
    </row>
    <row r="10" spans="1:11" ht="16.5" thickBot="1" x14ac:dyDescent="0.3">
      <c r="A10" s="38"/>
      <c r="B10" s="98" t="s">
        <v>86</v>
      </c>
      <c r="C10" s="38" t="s">
        <v>27</v>
      </c>
      <c r="D10" s="39"/>
      <c r="E10" s="39"/>
      <c r="F10" s="39"/>
      <c r="G10" s="39"/>
      <c r="H10" s="39"/>
      <c r="I10" s="37"/>
      <c r="J10" s="55"/>
      <c r="K10" s="55"/>
    </row>
    <row r="11" spans="1:11" ht="15.75" thickTop="1" x14ac:dyDescent="0.25">
      <c r="A11" s="145" t="s">
        <v>24</v>
      </c>
      <c r="B11" s="162" t="s">
        <v>30</v>
      </c>
      <c r="C11" s="163" t="s">
        <v>31</v>
      </c>
      <c r="D11" s="158" t="s">
        <v>109</v>
      </c>
      <c r="E11" s="159"/>
      <c r="F11" s="159"/>
      <c r="G11" s="160" t="s">
        <v>108</v>
      </c>
      <c r="H11" s="161"/>
      <c r="I11" s="37"/>
      <c r="J11" s="156" t="s">
        <v>33</v>
      </c>
      <c r="K11" s="157"/>
    </row>
    <row r="12" spans="1:11" ht="15.75" thickBot="1" x14ac:dyDescent="0.3">
      <c r="A12" s="146"/>
      <c r="B12" s="148"/>
      <c r="C12" s="150"/>
      <c r="D12" s="40">
        <v>43373</v>
      </c>
      <c r="E12" s="40">
        <v>43429</v>
      </c>
      <c r="F12" s="40">
        <v>43548</v>
      </c>
      <c r="G12" s="43" t="s">
        <v>11</v>
      </c>
      <c r="H12" s="44" t="s">
        <v>32</v>
      </c>
      <c r="I12" s="37"/>
      <c r="J12" s="56" t="s">
        <v>34</v>
      </c>
      <c r="K12" s="44" t="s">
        <v>32</v>
      </c>
    </row>
    <row r="13" spans="1:11" ht="15.75" thickTop="1" x14ac:dyDescent="0.25">
      <c r="A13" s="45">
        <v>2</v>
      </c>
      <c r="B13" s="90" t="s">
        <v>70</v>
      </c>
      <c r="C13" s="46" t="s">
        <v>401</v>
      </c>
      <c r="D13" s="47">
        <v>400</v>
      </c>
      <c r="E13" s="47">
        <v>400</v>
      </c>
      <c r="F13" s="47">
        <v>400</v>
      </c>
      <c r="G13" s="49">
        <v>800</v>
      </c>
      <c r="H13" s="46">
        <v>0</v>
      </c>
      <c r="I13" s="37">
        <v>0</v>
      </c>
      <c r="J13" s="57">
        <v>100</v>
      </c>
      <c r="K13" s="46">
        <v>0</v>
      </c>
    </row>
    <row r="14" spans="1:11" ht="15" x14ac:dyDescent="0.25">
      <c r="A14" s="45">
        <v>1</v>
      </c>
      <c r="B14" s="90" t="s">
        <v>74</v>
      </c>
      <c r="C14" s="46" t="s">
        <v>83</v>
      </c>
      <c r="D14" s="47">
        <v>300</v>
      </c>
      <c r="E14" s="47">
        <v>127</v>
      </c>
      <c r="F14" s="47">
        <v>300</v>
      </c>
      <c r="G14" s="49">
        <v>600</v>
      </c>
      <c r="H14" s="46">
        <v>0</v>
      </c>
      <c r="I14" s="37">
        <v>0</v>
      </c>
      <c r="J14" s="57">
        <v>60.583333333333336</v>
      </c>
      <c r="K14" s="46">
        <v>0</v>
      </c>
    </row>
    <row r="15" spans="1:11" ht="15" x14ac:dyDescent="0.25">
      <c r="A15" s="45">
        <v>3</v>
      </c>
      <c r="B15" s="90" t="s">
        <v>114</v>
      </c>
      <c r="C15" s="46" t="s">
        <v>401</v>
      </c>
      <c r="D15" s="47">
        <v>0</v>
      </c>
      <c r="E15" s="47">
        <v>300</v>
      </c>
      <c r="F15" s="47">
        <v>169</v>
      </c>
      <c r="G15" s="49">
        <v>469</v>
      </c>
      <c r="H15" s="46">
        <v>0</v>
      </c>
      <c r="I15" s="37">
        <v>0</v>
      </c>
      <c r="J15" s="57">
        <v>58.625</v>
      </c>
      <c r="K15" s="46">
        <v>0</v>
      </c>
    </row>
    <row r="16" spans="1:11" ht="15" x14ac:dyDescent="0.25">
      <c r="A16" s="45">
        <v>4</v>
      </c>
      <c r="B16" s="90" t="s">
        <v>115</v>
      </c>
      <c r="C16" s="46" t="s">
        <v>401</v>
      </c>
      <c r="D16" s="47">
        <v>0</v>
      </c>
      <c r="E16" s="47">
        <v>225</v>
      </c>
      <c r="F16" s="47">
        <v>96</v>
      </c>
      <c r="G16" s="49">
        <v>321</v>
      </c>
      <c r="H16" s="46">
        <v>0</v>
      </c>
      <c r="I16" s="37">
        <v>0</v>
      </c>
      <c r="J16" s="57">
        <v>40.125</v>
      </c>
      <c r="K16" s="46">
        <v>0</v>
      </c>
    </row>
    <row r="17" spans="1:11" ht="15" x14ac:dyDescent="0.25">
      <c r="A17" s="45">
        <v>11</v>
      </c>
      <c r="B17" s="90" t="s">
        <v>87</v>
      </c>
      <c r="C17" s="46" t="s">
        <v>83</v>
      </c>
      <c r="D17" s="47">
        <v>225</v>
      </c>
      <c r="E17" s="47">
        <v>0</v>
      </c>
      <c r="F17" s="47">
        <v>0</v>
      </c>
      <c r="G17" s="49">
        <v>225</v>
      </c>
      <c r="H17" s="46">
        <v>0</v>
      </c>
      <c r="I17" s="37">
        <v>0</v>
      </c>
      <c r="J17" s="57">
        <v>56.25</v>
      </c>
      <c r="K17" s="46">
        <v>0</v>
      </c>
    </row>
    <row r="18" spans="1:11" ht="15" x14ac:dyDescent="0.25">
      <c r="A18" s="45">
        <v>7</v>
      </c>
      <c r="B18" s="90" t="s">
        <v>72</v>
      </c>
      <c r="C18" s="46" t="s">
        <v>83</v>
      </c>
      <c r="D18" s="47">
        <v>169</v>
      </c>
      <c r="E18" s="47">
        <v>0</v>
      </c>
      <c r="F18" s="47">
        <v>225</v>
      </c>
      <c r="G18" s="49">
        <v>394</v>
      </c>
      <c r="H18" s="46">
        <v>0</v>
      </c>
      <c r="I18" s="37">
        <v>0</v>
      </c>
      <c r="J18" s="57">
        <v>49.25</v>
      </c>
      <c r="K18" s="46">
        <v>0</v>
      </c>
    </row>
    <row r="19" spans="1:11" ht="15" x14ac:dyDescent="0.25">
      <c r="A19" s="45">
        <v>10</v>
      </c>
      <c r="B19" s="90" t="s">
        <v>82</v>
      </c>
      <c r="C19" s="46" t="s">
        <v>83</v>
      </c>
      <c r="D19" s="47">
        <v>0</v>
      </c>
      <c r="E19" s="47">
        <v>169</v>
      </c>
      <c r="F19" s="47">
        <v>0</v>
      </c>
      <c r="G19" s="49">
        <v>169</v>
      </c>
      <c r="H19" s="46">
        <v>0</v>
      </c>
      <c r="I19" s="37">
        <v>0</v>
      </c>
      <c r="J19" s="57">
        <v>42.25</v>
      </c>
      <c r="K19" s="46">
        <v>0</v>
      </c>
    </row>
    <row r="20" spans="1:11" ht="15" x14ac:dyDescent="0.25">
      <c r="A20" s="45">
        <v>8</v>
      </c>
      <c r="B20" s="90" t="s">
        <v>137</v>
      </c>
      <c r="C20" s="46" t="s">
        <v>401</v>
      </c>
      <c r="D20" s="47">
        <v>127</v>
      </c>
      <c r="E20" s="47">
        <v>0</v>
      </c>
      <c r="F20" s="47">
        <v>0</v>
      </c>
      <c r="G20" s="49">
        <v>127</v>
      </c>
      <c r="H20" s="46">
        <v>0</v>
      </c>
      <c r="I20" s="37">
        <v>0</v>
      </c>
      <c r="J20" s="57">
        <v>31.75</v>
      </c>
      <c r="K20" s="46">
        <v>0</v>
      </c>
    </row>
    <row r="21" spans="1:11" ht="15" x14ac:dyDescent="0.25">
      <c r="A21" s="45">
        <v>9</v>
      </c>
      <c r="B21" s="90" t="s">
        <v>138</v>
      </c>
      <c r="C21" s="46" t="s">
        <v>401</v>
      </c>
      <c r="D21" s="47">
        <v>96</v>
      </c>
      <c r="E21" s="47">
        <v>0</v>
      </c>
      <c r="F21" s="47">
        <v>0</v>
      </c>
      <c r="G21" s="49">
        <v>96</v>
      </c>
      <c r="H21" s="46">
        <v>0</v>
      </c>
      <c r="I21" s="37">
        <v>0</v>
      </c>
      <c r="J21" s="57">
        <v>24</v>
      </c>
      <c r="K21" s="46">
        <v>0</v>
      </c>
    </row>
    <row r="22" spans="1:11" ht="15" x14ac:dyDescent="0.25">
      <c r="A22" s="45">
        <v>12</v>
      </c>
      <c r="B22" s="90" t="s">
        <v>117</v>
      </c>
      <c r="C22" s="46" t="s">
        <v>401</v>
      </c>
      <c r="D22" s="47">
        <v>0</v>
      </c>
      <c r="E22" s="47">
        <v>96</v>
      </c>
      <c r="F22" s="47">
        <v>0</v>
      </c>
      <c r="G22" s="49">
        <v>96</v>
      </c>
      <c r="H22" s="46">
        <v>0</v>
      </c>
      <c r="I22" s="37">
        <v>0</v>
      </c>
      <c r="J22" s="57">
        <v>24</v>
      </c>
      <c r="K22" s="46">
        <v>0</v>
      </c>
    </row>
    <row r="23" spans="1:11" ht="15" x14ac:dyDescent="0.25">
      <c r="A23" s="45">
        <v>5</v>
      </c>
      <c r="B23" s="90" t="s">
        <v>145</v>
      </c>
      <c r="C23" s="46" t="s">
        <v>401</v>
      </c>
      <c r="D23" s="47">
        <v>0</v>
      </c>
      <c r="E23" s="47">
        <v>71</v>
      </c>
      <c r="F23" s="47">
        <v>0</v>
      </c>
      <c r="G23" s="49">
        <v>71</v>
      </c>
      <c r="H23" s="46">
        <v>0</v>
      </c>
      <c r="I23" s="37">
        <v>0</v>
      </c>
      <c r="J23" s="57">
        <v>17.75</v>
      </c>
      <c r="K23" s="46">
        <v>0</v>
      </c>
    </row>
    <row r="24" spans="1:11" ht="15" x14ac:dyDescent="0.25">
      <c r="A24" s="45">
        <v>6</v>
      </c>
      <c r="B24" s="90" t="s">
        <v>95</v>
      </c>
      <c r="C24" s="46" t="s">
        <v>83</v>
      </c>
      <c r="D24" s="47">
        <v>0</v>
      </c>
      <c r="E24" s="47">
        <v>53</v>
      </c>
      <c r="F24" s="47">
        <v>0</v>
      </c>
      <c r="G24" s="49">
        <v>53</v>
      </c>
      <c r="H24" s="46">
        <v>0</v>
      </c>
      <c r="I24" s="37">
        <v>0</v>
      </c>
      <c r="J24" s="57">
        <v>13.25</v>
      </c>
      <c r="K24" s="46">
        <v>0</v>
      </c>
    </row>
    <row r="25" spans="1:11" ht="15" x14ac:dyDescent="0.25">
      <c r="A25" s="45">
        <v>13</v>
      </c>
      <c r="B25" s="90" t="s">
        <v>129</v>
      </c>
      <c r="C25" s="46" t="s">
        <v>83</v>
      </c>
      <c r="D25" s="47">
        <v>0</v>
      </c>
      <c r="E25" s="47">
        <v>0</v>
      </c>
      <c r="F25" s="47">
        <v>71</v>
      </c>
      <c r="G25" s="49">
        <v>71</v>
      </c>
      <c r="H25" s="46">
        <v>0</v>
      </c>
      <c r="I25" s="37">
        <v>0</v>
      </c>
      <c r="J25" s="57">
        <v>17.75</v>
      </c>
      <c r="K25" s="46">
        <v>0</v>
      </c>
    </row>
    <row r="26" spans="1:11" ht="15" x14ac:dyDescent="0.25">
      <c r="A26" s="45">
        <v>14</v>
      </c>
      <c r="B26" s="90" t="s">
        <v>127</v>
      </c>
      <c r="C26" s="46" t="s">
        <v>83</v>
      </c>
      <c r="D26" s="47">
        <v>0</v>
      </c>
      <c r="E26" s="47">
        <v>0</v>
      </c>
      <c r="F26" s="47">
        <v>127</v>
      </c>
      <c r="G26" s="49">
        <v>127</v>
      </c>
      <c r="H26" s="46">
        <v>0</v>
      </c>
      <c r="I26" s="37">
        <v>0</v>
      </c>
      <c r="J26" s="57">
        <v>31.75</v>
      </c>
      <c r="K26" s="46">
        <v>0</v>
      </c>
    </row>
    <row r="27" spans="1:11" ht="15" x14ac:dyDescent="0.25">
      <c r="A27" s="35"/>
      <c r="B27" s="35"/>
      <c r="C27" s="35"/>
      <c r="D27" s="35"/>
      <c r="E27" s="35"/>
      <c r="F27" s="35"/>
      <c r="G27" s="35"/>
      <c r="H27" s="35"/>
      <c r="I27" s="37"/>
      <c r="J27" s="37"/>
      <c r="K27" s="37"/>
    </row>
    <row r="28" spans="1:11" ht="16.5" thickBot="1" x14ac:dyDescent="0.3">
      <c r="A28" s="38"/>
      <c r="B28" s="98" t="s">
        <v>86</v>
      </c>
      <c r="C28" s="38" t="s">
        <v>110</v>
      </c>
      <c r="D28" s="39"/>
      <c r="E28" s="39"/>
      <c r="F28" s="39"/>
      <c r="G28" s="39"/>
      <c r="H28" s="39"/>
      <c r="I28" s="37"/>
      <c r="J28" s="55"/>
      <c r="K28" s="55"/>
    </row>
    <row r="29" spans="1:11" ht="15.75" thickTop="1" x14ac:dyDescent="0.25">
      <c r="A29" s="145" t="s">
        <v>24</v>
      </c>
      <c r="B29" s="162" t="s">
        <v>30</v>
      </c>
      <c r="C29" s="163" t="s">
        <v>31</v>
      </c>
      <c r="D29" s="158" t="s">
        <v>109</v>
      </c>
      <c r="E29" s="159"/>
      <c r="F29" s="159"/>
      <c r="G29" s="160" t="s">
        <v>108</v>
      </c>
      <c r="H29" s="161"/>
      <c r="I29" s="37"/>
      <c r="J29" s="156" t="s">
        <v>33</v>
      </c>
      <c r="K29" s="157"/>
    </row>
    <row r="30" spans="1:11" ht="15.75" thickBot="1" x14ac:dyDescent="0.3">
      <c r="A30" s="146"/>
      <c r="B30" s="148"/>
      <c r="C30" s="150"/>
      <c r="D30" s="40">
        <v>43373</v>
      </c>
      <c r="E30" s="40">
        <v>43429</v>
      </c>
      <c r="F30" s="40">
        <v>43548</v>
      </c>
      <c r="G30" s="43" t="s">
        <v>11</v>
      </c>
      <c r="H30" s="44" t="s">
        <v>32</v>
      </c>
      <c r="I30" s="37"/>
      <c r="J30" s="56" t="s">
        <v>34</v>
      </c>
      <c r="K30" s="44" t="s">
        <v>32</v>
      </c>
    </row>
    <row r="31" spans="1:11" ht="15.75" thickTop="1" x14ac:dyDescent="0.25">
      <c r="A31" s="45">
        <v>12</v>
      </c>
      <c r="B31" s="90" t="s">
        <v>87</v>
      </c>
      <c r="C31" s="46" t="s">
        <v>83</v>
      </c>
      <c r="D31" s="47">
        <v>300</v>
      </c>
      <c r="E31" s="47">
        <v>400</v>
      </c>
      <c r="F31" s="47">
        <v>40</v>
      </c>
      <c r="G31" s="49">
        <v>700</v>
      </c>
      <c r="H31" s="46">
        <v>0</v>
      </c>
      <c r="I31" s="37">
        <v>0</v>
      </c>
      <c r="J31" s="57">
        <v>61.666666666666664</v>
      </c>
      <c r="K31" s="46">
        <v>0</v>
      </c>
    </row>
    <row r="32" spans="1:11" ht="15" x14ac:dyDescent="0.25">
      <c r="A32" s="45">
        <v>15</v>
      </c>
      <c r="B32" s="90" t="s">
        <v>78</v>
      </c>
      <c r="C32" s="46" t="s">
        <v>83</v>
      </c>
      <c r="D32" s="47">
        <v>400</v>
      </c>
      <c r="E32" s="47">
        <v>300</v>
      </c>
      <c r="F32" s="47">
        <v>400</v>
      </c>
      <c r="G32" s="49">
        <v>800</v>
      </c>
      <c r="H32" s="46">
        <v>0</v>
      </c>
      <c r="I32" s="37">
        <v>0</v>
      </c>
      <c r="J32" s="57">
        <v>91.666666666666671</v>
      </c>
      <c r="K32" s="46">
        <v>0</v>
      </c>
    </row>
    <row r="33" spans="1:11" ht="15" x14ac:dyDescent="0.25">
      <c r="A33" s="45">
        <v>4</v>
      </c>
      <c r="B33" s="90" t="s">
        <v>114</v>
      </c>
      <c r="C33" s="46" t="s">
        <v>401</v>
      </c>
      <c r="D33" s="47">
        <v>169</v>
      </c>
      <c r="E33" s="47">
        <v>225</v>
      </c>
      <c r="F33" s="47">
        <v>300</v>
      </c>
      <c r="G33" s="49">
        <v>525</v>
      </c>
      <c r="H33" s="46">
        <v>0</v>
      </c>
      <c r="I33" s="37">
        <v>0</v>
      </c>
      <c r="J33" s="57">
        <v>57.833333333333336</v>
      </c>
      <c r="K33" s="46">
        <v>0</v>
      </c>
    </row>
    <row r="34" spans="1:11" ht="15" x14ac:dyDescent="0.25">
      <c r="A34" s="45">
        <v>5</v>
      </c>
      <c r="B34" s="90" t="s">
        <v>91</v>
      </c>
      <c r="C34" s="46" t="s">
        <v>83</v>
      </c>
      <c r="D34" s="47">
        <v>225</v>
      </c>
      <c r="E34" s="47">
        <v>127</v>
      </c>
      <c r="F34" s="47">
        <v>0</v>
      </c>
      <c r="G34" s="49">
        <v>352</v>
      </c>
      <c r="H34" s="46">
        <v>0</v>
      </c>
      <c r="I34" s="37">
        <v>0</v>
      </c>
      <c r="J34" s="57">
        <v>44</v>
      </c>
      <c r="K34" s="46">
        <v>0</v>
      </c>
    </row>
    <row r="35" spans="1:11" ht="15" x14ac:dyDescent="0.25">
      <c r="A35" s="45">
        <v>6</v>
      </c>
      <c r="B35" s="90" t="s">
        <v>115</v>
      </c>
      <c r="C35" s="46" t="s">
        <v>401</v>
      </c>
      <c r="D35" s="47">
        <v>127</v>
      </c>
      <c r="E35" s="47">
        <v>169</v>
      </c>
      <c r="F35" s="47">
        <v>127</v>
      </c>
      <c r="G35" s="49">
        <v>296</v>
      </c>
      <c r="H35" s="46">
        <v>0</v>
      </c>
      <c r="I35" s="37">
        <v>0</v>
      </c>
      <c r="J35" s="57">
        <v>35.25</v>
      </c>
      <c r="K35" s="46">
        <v>0</v>
      </c>
    </row>
    <row r="36" spans="1:11" ht="15" x14ac:dyDescent="0.25">
      <c r="A36" s="45">
        <v>3</v>
      </c>
      <c r="B36" s="90" t="s">
        <v>129</v>
      </c>
      <c r="C36" s="46" t="s">
        <v>83</v>
      </c>
      <c r="D36" s="47">
        <v>0</v>
      </c>
      <c r="E36" s="47">
        <v>96</v>
      </c>
      <c r="F36" s="47">
        <v>13</v>
      </c>
      <c r="G36" s="49">
        <v>109</v>
      </c>
      <c r="H36" s="46">
        <v>0</v>
      </c>
      <c r="I36" s="37">
        <v>0</v>
      </c>
      <c r="J36" s="57">
        <v>13.625</v>
      </c>
      <c r="K36" s="46">
        <v>0</v>
      </c>
    </row>
    <row r="37" spans="1:11" ht="15" x14ac:dyDescent="0.25">
      <c r="A37" s="45">
        <v>1</v>
      </c>
      <c r="B37" s="90" t="s">
        <v>139</v>
      </c>
      <c r="C37" s="46" t="s">
        <v>401</v>
      </c>
      <c r="D37" s="47">
        <v>96</v>
      </c>
      <c r="E37" s="47">
        <v>40</v>
      </c>
      <c r="F37" s="47">
        <v>0</v>
      </c>
      <c r="G37" s="49">
        <v>136</v>
      </c>
      <c r="H37" s="46">
        <v>0</v>
      </c>
      <c r="I37" s="37">
        <v>0</v>
      </c>
      <c r="J37" s="57">
        <v>17</v>
      </c>
      <c r="K37" s="46">
        <v>0</v>
      </c>
    </row>
    <row r="38" spans="1:11" ht="15" x14ac:dyDescent="0.25">
      <c r="A38" s="45">
        <v>9</v>
      </c>
      <c r="B38" s="90" t="s">
        <v>122</v>
      </c>
      <c r="C38" s="46" t="s">
        <v>83</v>
      </c>
      <c r="D38" s="47">
        <v>53</v>
      </c>
      <c r="E38" s="47">
        <v>71</v>
      </c>
      <c r="F38" s="47">
        <v>71</v>
      </c>
      <c r="G38" s="49">
        <v>142</v>
      </c>
      <c r="H38" s="46">
        <v>0</v>
      </c>
      <c r="I38" s="37">
        <v>0</v>
      </c>
      <c r="J38" s="57">
        <v>16.25</v>
      </c>
      <c r="K38" s="46">
        <v>0</v>
      </c>
    </row>
    <row r="39" spans="1:11" ht="15" x14ac:dyDescent="0.25">
      <c r="A39" s="45">
        <v>8</v>
      </c>
      <c r="B39" s="90" t="s">
        <v>123</v>
      </c>
      <c r="C39" s="46" t="s">
        <v>83</v>
      </c>
      <c r="D39" s="47">
        <v>71</v>
      </c>
      <c r="E39" s="47">
        <v>17</v>
      </c>
      <c r="F39" s="47">
        <v>17</v>
      </c>
      <c r="G39" s="49">
        <v>88</v>
      </c>
      <c r="H39" s="46">
        <v>0</v>
      </c>
      <c r="I39" s="37">
        <v>0</v>
      </c>
      <c r="J39" s="57">
        <v>8.75</v>
      </c>
      <c r="K39" s="46">
        <v>0</v>
      </c>
    </row>
    <row r="40" spans="1:11" ht="15" x14ac:dyDescent="0.25">
      <c r="A40" s="45">
        <v>14</v>
      </c>
      <c r="B40" s="90" t="s">
        <v>133</v>
      </c>
      <c r="C40" s="46" t="s">
        <v>401</v>
      </c>
      <c r="D40" s="47">
        <v>22</v>
      </c>
      <c r="E40" s="47">
        <v>53</v>
      </c>
      <c r="F40" s="47">
        <v>96</v>
      </c>
      <c r="G40" s="49">
        <v>149</v>
      </c>
      <c r="H40" s="46">
        <v>0</v>
      </c>
      <c r="I40" s="37">
        <v>0</v>
      </c>
      <c r="J40" s="57">
        <v>14.25</v>
      </c>
      <c r="K40" s="46">
        <v>0</v>
      </c>
    </row>
    <row r="41" spans="1:11" ht="15" x14ac:dyDescent="0.25">
      <c r="A41" s="45">
        <v>7</v>
      </c>
      <c r="B41" s="90" t="s">
        <v>94</v>
      </c>
      <c r="C41" s="46" t="s">
        <v>83</v>
      </c>
      <c r="D41" s="47">
        <v>30</v>
      </c>
      <c r="E41" s="47">
        <v>0</v>
      </c>
      <c r="F41" s="47">
        <v>0</v>
      </c>
      <c r="G41" s="49">
        <v>30</v>
      </c>
      <c r="H41" s="46">
        <v>0</v>
      </c>
      <c r="I41" s="37">
        <v>0</v>
      </c>
      <c r="J41" s="57">
        <v>7.5</v>
      </c>
      <c r="K41" s="46">
        <v>0</v>
      </c>
    </row>
    <row r="42" spans="1:11" ht="15" x14ac:dyDescent="0.25">
      <c r="A42" s="45">
        <v>11</v>
      </c>
      <c r="B42" s="90" t="s">
        <v>120</v>
      </c>
      <c r="C42" s="46" t="s">
        <v>401</v>
      </c>
      <c r="D42" s="47">
        <v>40</v>
      </c>
      <c r="E42" s="47">
        <v>9</v>
      </c>
      <c r="F42" s="47">
        <v>169</v>
      </c>
      <c r="G42" s="49">
        <v>209</v>
      </c>
      <c r="H42" s="46">
        <v>0</v>
      </c>
      <c r="I42" s="37">
        <v>0</v>
      </c>
      <c r="J42" s="57">
        <v>18.166666666666668</v>
      </c>
      <c r="K42" s="46">
        <v>0</v>
      </c>
    </row>
    <row r="43" spans="1:11" ht="15" x14ac:dyDescent="0.25">
      <c r="A43" s="45">
        <v>2</v>
      </c>
      <c r="B43" s="90" t="s">
        <v>146</v>
      </c>
      <c r="C43" s="46" t="s">
        <v>83</v>
      </c>
      <c r="D43" s="47">
        <v>17</v>
      </c>
      <c r="E43" s="47">
        <v>30</v>
      </c>
      <c r="F43" s="47">
        <v>30</v>
      </c>
      <c r="G43" s="49">
        <v>60</v>
      </c>
      <c r="H43" s="46">
        <v>0</v>
      </c>
      <c r="I43" s="37">
        <v>0</v>
      </c>
      <c r="J43" s="57">
        <v>6.416666666666667</v>
      </c>
      <c r="K43" s="46">
        <v>0</v>
      </c>
    </row>
    <row r="44" spans="1:11" ht="15" x14ac:dyDescent="0.25">
      <c r="A44" s="45">
        <v>13</v>
      </c>
      <c r="B44" s="90" t="s">
        <v>128</v>
      </c>
      <c r="C44" s="46" t="s">
        <v>83</v>
      </c>
      <c r="D44" s="47">
        <v>0</v>
      </c>
      <c r="E44" s="47">
        <v>13</v>
      </c>
      <c r="F44" s="47">
        <v>225</v>
      </c>
      <c r="G44" s="49">
        <v>238</v>
      </c>
      <c r="H44" s="46">
        <v>0</v>
      </c>
      <c r="I44" s="37">
        <v>0</v>
      </c>
      <c r="J44" s="57">
        <v>29.75</v>
      </c>
      <c r="K44" s="46">
        <v>0</v>
      </c>
    </row>
    <row r="45" spans="1:11" ht="15" x14ac:dyDescent="0.25">
      <c r="A45" s="45">
        <v>17</v>
      </c>
      <c r="B45" s="90" t="s">
        <v>142</v>
      </c>
      <c r="C45" s="46" t="s">
        <v>401</v>
      </c>
      <c r="D45" s="47">
        <v>13</v>
      </c>
      <c r="E45" s="47">
        <v>0</v>
      </c>
      <c r="F45" s="47">
        <v>0</v>
      </c>
      <c r="G45" s="49">
        <v>13</v>
      </c>
      <c r="H45" s="46">
        <v>0</v>
      </c>
      <c r="I45" s="37">
        <v>0</v>
      </c>
      <c r="J45" s="57">
        <v>3.25</v>
      </c>
      <c r="K45" s="46">
        <v>0</v>
      </c>
    </row>
    <row r="46" spans="1:11" ht="15" x14ac:dyDescent="0.25">
      <c r="A46" s="45">
        <v>10</v>
      </c>
      <c r="B46" s="90" t="s">
        <v>158</v>
      </c>
      <c r="C46" s="46" t="s">
        <v>401</v>
      </c>
      <c r="D46" s="47">
        <v>0</v>
      </c>
      <c r="E46" s="47">
        <v>7</v>
      </c>
      <c r="F46" s="47">
        <v>0</v>
      </c>
      <c r="G46" s="49">
        <v>7</v>
      </c>
      <c r="H46" s="46">
        <v>0</v>
      </c>
      <c r="I46" s="37">
        <v>0</v>
      </c>
      <c r="J46" s="57">
        <v>1.7500000000000002</v>
      </c>
      <c r="K46" s="46">
        <v>0</v>
      </c>
    </row>
    <row r="47" spans="1:11" ht="15" x14ac:dyDescent="0.25">
      <c r="A47" s="45">
        <v>16</v>
      </c>
      <c r="B47" s="90" t="s">
        <v>157</v>
      </c>
      <c r="C47" s="46" t="s">
        <v>401</v>
      </c>
      <c r="D47" s="47">
        <v>0</v>
      </c>
      <c r="E47" s="47">
        <v>5</v>
      </c>
      <c r="F47" s="47">
        <v>0</v>
      </c>
      <c r="G47" s="49">
        <v>5</v>
      </c>
      <c r="H47" s="46">
        <v>0</v>
      </c>
      <c r="I47" s="37">
        <v>0</v>
      </c>
      <c r="J47" s="57">
        <v>1.25</v>
      </c>
      <c r="K47" s="46">
        <v>0</v>
      </c>
    </row>
    <row r="48" spans="1:11" ht="15" x14ac:dyDescent="0.25">
      <c r="A48" s="45">
        <v>18</v>
      </c>
      <c r="B48" s="90" t="s">
        <v>163</v>
      </c>
      <c r="C48" s="46" t="s">
        <v>404</v>
      </c>
      <c r="D48" s="47">
        <v>0</v>
      </c>
      <c r="E48" s="47">
        <v>0</v>
      </c>
      <c r="F48" s="47">
        <v>22</v>
      </c>
      <c r="G48" s="49">
        <v>22</v>
      </c>
      <c r="H48" s="46">
        <v>0</v>
      </c>
      <c r="I48" s="37">
        <v>0</v>
      </c>
      <c r="J48" s="57">
        <v>5.5</v>
      </c>
      <c r="K48" s="46">
        <v>0</v>
      </c>
    </row>
    <row r="49" spans="1:11" ht="15" x14ac:dyDescent="0.25">
      <c r="A49" s="45">
        <v>19</v>
      </c>
      <c r="B49" s="90" t="s">
        <v>165</v>
      </c>
      <c r="C49" s="46" t="s">
        <v>401</v>
      </c>
      <c r="D49" s="47">
        <v>0</v>
      </c>
      <c r="E49" s="47">
        <v>0</v>
      </c>
      <c r="F49" s="47">
        <v>53</v>
      </c>
      <c r="G49" s="49">
        <v>53</v>
      </c>
      <c r="H49" s="46">
        <v>0</v>
      </c>
      <c r="I49" s="37">
        <v>0</v>
      </c>
      <c r="J49" s="57">
        <v>13.25</v>
      </c>
      <c r="K49" s="46">
        <v>0</v>
      </c>
    </row>
    <row r="50" spans="1:11" ht="15" x14ac:dyDescent="0.25">
      <c r="A50" s="35"/>
      <c r="B50" s="37"/>
      <c r="C50" s="35"/>
      <c r="D50" s="35"/>
      <c r="E50" s="35"/>
      <c r="F50" s="35"/>
      <c r="G50" s="35"/>
      <c r="H50" s="35"/>
      <c r="I50" s="37"/>
      <c r="J50" s="105"/>
      <c r="K50" s="35"/>
    </row>
    <row r="51" spans="1:11" ht="16.5" thickBot="1" x14ac:dyDescent="0.3">
      <c r="A51" s="38"/>
      <c r="B51" s="98" t="s">
        <v>86</v>
      </c>
      <c r="C51" s="38" t="s">
        <v>111</v>
      </c>
      <c r="D51" s="39"/>
      <c r="E51" s="39"/>
      <c r="F51" s="39"/>
      <c r="G51" s="39"/>
      <c r="H51" s="39"/>
      <c r="I51" s="37"/>
      <c r="J51" s="55"/>
      <c r="K51" s="55"/>
    </row>
    <row r="52" spans="1:11" ht="15.75" thickTop="1" x14ac:dyDescent="0.25">
      <c r="A52" s="145" t="s">
        <v>24</v>
      </c>
      <c r="B52" s="162" t="s">
        <v>30</v>
      </c>
      <c r="C52" s="163" t="s">
        <v>31</v>
      </c>
      <c r="D52" s="158" t="s">
        <v>109</v>
      </c>
      <c r="E52" s="159"/>
      <c r="F52" s="159"/>
      <c r="G52" s="160" t="s">
        <v>108</v>
      </c>
      <c r="H52" s="161"/>
      <c r="I52" s="37"/>
      <c r="J52" s="156" t="s">
        <v>33</v>
      </c>
      <c r="K52" s="157"/>
    </row>
    <row r="53" spans="1:11" ht="15.75" thickBot="1" x14ac:dyDescent="0.3">
      <c r="A53" s="146"/>
      <c r="B53" s="148"/>
      <c r="C53" s="150"/>
      <c r="D53" s="40">
        <v>43373</v>
      </c>
      <c r="E53" s="40">
        <v>43429</v>
      </c>
      <c r="F53" s="40">
        <v>43548</v>
      </c>
      <c r="G53" s="43" t="s">
        <v>11</v>
      </c>
      <c r="H53" s="44" t="s">
        <v>32</v>
      </c>
      <c r="I53" s="37"/>
      <c r="J53" s="56" t="s">
        <v>34</v>
      </c>
      <c r="K53" s="44" t="s">
        <v>32</v>
      </c>
    </row>
    <row r="54" spans="1:11" ht="15.75" thickTop="1" x14ac:dyDescent="0.25">
      <c r="A54" s="45">
        <v>4</v>
      </c>
      <c r="B54" s="90" t="s">
        <v>68</v>
      </c>
      <c r="C54" s="46" t="s">
        <v>403</v>
      </c>
      <c r="D54" s="47">
        <v>0</v>
      </c>
      <c r="E54" s="47">
        <v>400</v>
      </c>
      <c r="F54" s="47">
        <v>400</v>
      </c>
      <c r="G54" s="49">
        <v>800</v>
      </c>
      <c r="H54" s="46">
        <v>0</v>
      </c>
      <c r="I54" s="37">
        <v>0</v>
      </c>
      <c r="J54" s="57">
        <v>100</v>
      </c>
      <c r="K54" s="46">
        <v>0</v>
      </c>
    </row>
    <row r="55" spans="1:11" ht="15" x14ac:dyDescent="0.25">
      <c r="A55" s="45">
        <v>1</v>
      </c>
      <c r="B55" s="90" t="s">
        <v>96</v>
      </c>
      <c r="C55" s="46" t="s">
        <v>403</v>
      </c>
      <c r="D55" s="47">
        <v>400</v>
      </c>
      <c r="E55" s="47">
        <v>300</v>
      </c>
      <c r="F55" s="47">
        <v>300</v>
      </c>
      <c r="G55" s="49">
        <v>700</v>
      </c>
      <c r="H55" s="46">
        <v>0</v>
      </c>
      <c r="I55" s="37">
        <v>0</v>
      </c>
      <c r="J55" s="57">
        <v>83.333333333333329</v>
      </c>
      <c r="K55" s="46">
        <v>0</v>
      </c>
    </row>
    <row r="56" spans="1:11" ht="15" x14ac:dyDescent="0.25">
      <c r="A56" s="45">
        <v>2</v>
      </c>
      <c r="B56" s="90" t="s">
        <v>98</v>
      </c>
      <c r="C56" s="46" t="s">
        <v>403</v>
      </c>
      <c r="D56" s="47">
        <v>300</v>
      </c>
      <c r="E56" s="47">
        <v>225</v>
      </c>
      <c r="F56" s="47">
        <v>225</v>
      </c>
      <c r="G56" s="49">
        <v>525</v>
      </c>
      <c r="H56" s="46">
        <v>0</v>
      </c>
      <c r="I56" s="37">
        <v>0</v>
      </c>
      <c r="J56" s="57">
        <v>62.5</v>
      </c>
      <c r="K56" s="46">
        <v>0</v>
      </c>
    </row>
    <row r="57" spans="1:11" ht="15" x14ac:dyDescent="0.25">
      <c r="A57" s="45">
        <v>3</v>
      </c>
      <c r="B57" s="90" t="s">
        <v>25</v>
      </c>
      <c r="C57" s="46" t="s">
        <v>403</v>
      </c>
      <c r="D57" s="47">
        <v>225</v>
      </c>
      <c r="E57" s="47">
        <v>127</v>
      </c>
      <c r="F57" s="47">
        <v>127</v>
      </c>
      <c r="G57" s="49">
        <v>352</v>
      </c>
      <c r="H57" s="46">
        <v>0</v>
      </c>
      <c r="I57" s="37">
        <v>0</v>
      </c>
      <c r="J57" s="57">
        <v>39.916666666666664</v>
      </c>
      <c r="K57" s="46">
        <v>0</v>
      </c>
    </row>
    <row r="58" spans="1:11" ht="15" x14ac:dyDescent="0.25">
      <c r="A58" s="45">
        <v>5</v>
      </c>
      <c r="B58" s="90" t="s">
        <v>41</v>
      </c>
      <c r="C58" s="46" t="s">
        <v>403</v>
      </c>
      <c r="D58" s="47">
        <v>0</v>
      </c>
      <c r="E58" s="47">
        <v>169</v>
      </c>
      <c r="F58" s="47">
        <v>169</v>
      </c>
      <c r="G58" s="49">
        <v>338</v>
      </c>
      <c r="H58" s="46">
        <v>0</v>
      </c>
      <c r="I58" s="37">
        <v>0</v>
      </c>
      <c r="J58" s="57">
        <v>42.25</v>
      </c>
      <c r="K58" s="46">
        <v>0</v>
      </c>
    </row>
    <row r="59" spans="1:11" ht="15" x14ac:dyDescent="0.25">
      <c r="A59" s="35"/>
      <c r="B59" s="35"/>
      <c r="C59" s="35"/>
      <c r="D59" s="35"/>
      <c r="E59" s="35"/>
      <c r="F59" s="35"/>
      <c r="G59" s="35"/>
      <c r="H59" s="35"/>
      <c r="I59" s="37"/>
      <c r="J59" s="37"/>
      <c r="K59" s="37"/>
    </row>
    <row r="60" spans="1:11" ht="16.5" thickBot="1" x14ac:dyDescent="0.3">
      <c r="A60" s="38"/>
      <c r="B60" s="98" t="s">
        <v>86</v>
      </c>
      <c r="C60" s="38" t="s">
        <v>112</v>
      </c>
      <c r="D60" s="39"/>
      <c r="E60" s="39"/>
      <c r="F60" s="39"/>
      <c r="G60" s="39"/>
      <c r="H60" s="39"/>
      <c r="I60" s="37"/>
      <c r="J60" s="55"/>
      <c r="K60" s="55"/>
    </row>
    <row r="61" spans="1:11" ht="15.75" thickTop="1" x14ac:dyDescent="0.25">
      <c r="A61" s="145" t="s">
        <v>24</v>
      </c>
      <c r="B61" s="162" t="s">
        <v>30</v>
      </c>
      <c r="C61" s="163" t="s">
        <v>31</v>
      </c>
      <c r="D61" s="158" t="s">
        <v>109</v>
      </c>
      <c r="E61" s="159"/>
      <c r="F61" s="159"/>
      <c r="G61" s="160" t="s">
        <v>108</v>
      </c>
      <c r="H61" s="161"/>
      <c r="I61" s="37"/>
      <c r="J61" s="156" t="s">
        <v>33</v>
      </c>
      <c r="K61" s="157"/>
    </row>
    <row r="62" spans="1:11" ht="15.75" thickBot="1" x14ac:dyDescent="0.3">
      <c r="A62" s="146"/>
      <c r="B62" s="148"/>
      <c r="C62" s="150"/>
      <c r="D62" s="40">
        <v>43373</v>
      </c>
      <c r="E62" s="40">
        <v>43429</v>
      </c>
      <c r="F62" s="40">
        <v>43548</v>
      </c>
      <c r="G62" s="43" t="s">
        <v>11</v>
      </c>
      <c r="H62" s="44" t="s">
        <v>32</v>
      </c>
      <c r="I62" s="37"/>
      <c r="J62" s="56" t="s">
        <v>34</v>
      </c>
      <c r="K62" s="44" t="s">
        <v>32</v>
      </c>
    </row>
    <row r="63" spans="1:11" ht="15.75" thickTop="1" x14ac:dyDescent="0.25">
      <c r="A63" s="45">
        <v>1</v>
      </c>
      <c r="B63" s="90" t="s">
        <v>74</v>
      </c>
      <c r="C63" s="46" t="s">
        <v>83</v>
      </c>
      <c r="D63" s="47">
        <v>400</v>
      </c>
      <c r="E63" s="47">
        <v>300</v>
      </c>
      <c r="F63" s="47">
        <v>300</v>
      </c>
      <c r="G63" s="49">
        <v>700</v>
      </c>
      <c r="H63" s="46">
        <v>0</v>
      </c>
      <c r="I63" s="37">
        <v>0</v>
      </c>
      <c r="J63" s="57">
        <v>83.333333333333329</v>
      </c>
      <c r="K63" s="46">
        <v>0</v>
      </c>
    </row>
    <row r="64" spans="1:11" ht="15" x14ac:dyDescent="0.25">
      <c r="A64" s="45">
        <v>2</v>
      </c>
      <c r="B64" s="90" t="s">
        <v>70</v>
      </c>
      <c r="C64" s="46" t="s">
        <v>401</v>
      </c>
      <c r="D64" s="47">
        <v>300</v>
      </c>
      <c r="E64" s="47">
        <v>400</v>
      </c>
      <c r="F64" s="47">
        <v>400</v>
      </c>
      <c r="G64" s="49">
        <v>800</v>
      </c>
      <c r="H64" s="46">
        <v>0</v>
      </c>
      <c r="I64" s="37">
        <v>0</v>
      </c>
      <c r="J64" s="57">
        <v>91.666666666666671</v>
      </c>
      <c r="K64" s="46">
        <v>0</v>
      </c>
    </row>
    <row r="65" spans="1:11" ht="15" x14ac:dyDescent="0.25">
      <c r="A65" s="45">
        <v>3</v>
      </c>
      <c r="B65" s="90" t="s">
        <v>72</v>
      </c>
      <c r="C65" s="46" t="s">
        <v>83</v>
      </c>
      <c r="D65" s="47">
        <v>225</v>
      </c>
      <c r="E65" s="47">
        <v>0</v>
      </c>
      <c r="F65" s="47">
        <v>0</v>
      </c>
      <c r="G65" s="49">
        <v>225</v>
      </c>
      <c r="H65" s="46">
        <v>0</v>
      </c>
      <c r="I65" s="37">
        <v>0</v>
      </c>
      <c r="J65" s="57">
        <v>56.25</v>
      </c>
      <c r="K65" s="46">
        <v>0</v>
      </c>
    </row>
    <row r="66" spans="1:11" ht="15" x14ac:dyDescent="0.25">
      <c r="A66" s="45">
        <v>7</v>
      </c>
      <c r="B66" s="90" t="s">
        <v>82</v>
      </c>
      <c r="C66" s="46" t="s">
        <v>83</v>
      </c>
      <c r="D66" s="47">
        <v>0</v>
      </c>
      <c r="E66" s="47">
        <v>225</v>
      </c>
      <c r="F66" s="47">
        <v>0</v>
      </c>
      <c r="G66" s="49">
        <v>225</v>
      </c>
      <c r="H66" s="46">
        <v>0</v>
      </c>
      <c r="I66" s="37">
        <v>0</v>
      </c>
      <c r="J66" s="57">
        <v>56.25</v>
      </c>
      <c r="K66" s="46">
        <v>0</v>
      </c>
    </row>
    <row r="67" spans="1:11" ht="15" x14ac:dyDescent="0.25">
      <c r="A67" s="45">
        <v>4</v>
      </c>
      <c r="B67" s="90" t="s">
        <v>137</v>
      </c>
      <c r="C67" s="46" t="s">
        <v>401</v>
      </c>
      <c r="D67" s="47">
        <v>169</v>
      </c>
      <c r="E67" s="47">
        <v>0</v>
      </c>
      <c r="F67" s="47">
        <v>225</v>
      </c>
      <c r="G67" s="49">
        <v>394</v>
      </c>
      <c r="H67" s="46">
        <v>0</v>
      </c>
      <c r="I67" s="37">
        <v>0</v>
      </c>
      <c r="J67" s="57">
        <v>49.25</v>
      </c>
      <c r="K67" s="46">
        <v>0</v>
      </c>
    </row>
    <row r="68" spans="1:11" ht="15" x14ac:dyDescent="0.25">
      <c r="A68" s="45">
        <v>6</v>
      </c>
      <c r="B68" s="90" t="s">
        <v>145</v>
      </c>
      <c r="C68" s="46" t="s">
        <v>401</v>
      </c>
      <c r="D68" s="47">
        <v>0</v>
      </c>
      <c r="E68" s="47">
        <v>169</v>
      </c>
      <c r="F68" s="47">
        <v>0</v>
      </c>
      <c r="G68" s="49">
        <v>169</v>
      </c>
      <c r="H68" s="46">
        <v>0</v>
      </c>
      <c r="I68" s="37">
        <v>0</v>
      </c>
      <c r="J68" s="57">
        <v>42.25</v>
      </c>
      <c r="K68" s="46">
        <v>0</v>
      </c>
    </row>
    <row r="69" spans="1:11" ht="15" x14ac:dyDescent="0.25">
      <c r="A69" s="45">
        <v>5</v>
      </c>
      <c r="B69" s="90" t="s">
        <v>138</v>
      </c>
      <c r="C69" s="46" t="s">
        <v>401</v>
      </c>
      <c r="D69" s="47">
        <v>127</v>
      </c>
      <c r="E69" s="47">
        <v>0</v>
      </c>
      <c r="F69" s="47">
        <v>0</v>
      </c>
      <c r="G69" s="49">
        <v>127</v>
      </c>
      <c r="H69" s="46">
        <v>0</v>
      </c>
      <c r="I69" s="37">
        <v>0</v>
      </c>
      <c r="J69" s="57">
        <v>31.75</v>
      </c>
      <c r="K69" s="46">
        <v>0</v>
      </c>
    </row>
    <row r="70" spans="1:11" ht="15" x14ac:dyDescent="0.25">
      <c r="A70" s="45">
        <v>8</v>
      </c>
      <c r="B70" s="90" t="s">
        <v>28</v>
      </c>
      <c r="C70" s="46" t="s">
        <v>403</v>
      </c>
      <c r="D70" s="47">
        <v>0</v>
      </c>
      <c r="E70" s="47">
        <v>127</v>
      </c>
      <c r="F70" s="47">
        <v>169</v>
      </c>
      <c r="G70" s="49">
        <v>296</v>
      </c>
      <c r="H70" s="46">
        <v>0</v>
      </c>
      <c r="I70" s="37">
        <v>0</v>
      </c>
      <c r="J70" s="57">
        <v>37</v>
      </c>
      <c r="K70" s="46">
        <v>0</v>
      </c>
    </row>
    <row r="71" spans="1:11" ht="15" x14ac:dyDescent="0.25">
      <c r="A71" s="45">
        <v>9</v>
      </c>
      <c r="B71" s="90" t="s">
        <v>142</v>
      </c>
      <c r="C71" s="46" t="s">
        <v>401</v>
      </c>
      <c r="D71" s="47">
        <v>0</v>
      </c>
      <c r="E71" s="47">
        <v>0</v>
      </c>
      <c r="F71" s="47">
        <v>127</v>
      </c>
      <c r="G71" s="49">
        <v>127</v>
      </c>
      <c r="H71" s="46">
        <v>0</v>
      </c>
      <c r="I71" s="37">
        <v>0</v>
      </c>
      <c r="J71" s="57">
        <v>31.75</v>
      </c>
      <c r="K71" s="46">
        <v>0</v>
      </c>
    </row>
    <row r="72" spans="1:11" ht="15" x14ac:dyDescent="0.25">
      <c r="A72" s="45">
        <v>10</v>
      </c>
      <c r="B72" s="90" t="s">
        <v>118</v>
      </c>
      <c r="C72" s="46" t="s">
        <v>83</v>
      </c>
      <c r="D72" s="47">
        <v>0</v>
      </c>
      <c r="E72" s="47">
        <v>0</v>
      </c>
      <c r="F72" s="47">
        <v>96</v>
      </c>
      <c r="G72" s="49">
        <v>96</v>
      </c>
      <c r="H72" s="46">
        <v>0</v>
      </c>
      <c r="I72" s="37">
        <v>0</v>
      </c>
      <c r="J72" s="57">
        <v>24</v>
      </c>
      <c r="K72" s="46">
        <v>0</v>
      </c>
    </row>
    <row r="73" spans="1:11" ht="15" x14ac:dyDescent="0.25">
      <c r="A73" s="35"/>
      <c r="B73" s="35"/>
      <c r="C73" s="35"/>
      <c r="D73" s="35"/>
      <c r="E73" s="35"/>
      <c r="F73" s="35"/>
      <c r="G73" s="35"/>
      <c r="H73" s="35"/>
      <c r="I73" s="37"/>
      <c r="J73" s="37"/>
      <c r="K73" s="37"/>
    </row>
    <row r="74" spans="1:11" ht="16.5" thickBot="1" x14ac:dyDescent="0.3">
      <c r="A74" s="38"/>
      <c r="B74" s="98" t="s">
        <v>86</v>
      </c>
      <c r="C74" s="106" t="s">
        <v>136</v>
      </c>
      <c r="D74" s="39"/>
      <c r="E74" s="39"/>
      <c r="F74" s="39"/>
      <c r="G74" s="39"/>
      <c r="H74" s="39"/>
      <c r="I74" s="37"/>
      <c r="J74" s="55"/>
      <c r="K74" s="55"/>
    </row>
    <row r="75" spans="1:11" ht="15.75" thickTop="1" x14ac:dyDescent="0.25">
      <c r="A75" s="145" t="s">
        <v>24</v>
      </c>
      <c r="B75" s="147" t="s">
        <v>30</v>
      </c>
      <c r="C75" s="149" t="s">
        <v>31</v>
      </c>
      <c r="D75" s="158" t="s">
        <v>109</v>
      </c>
      <c r="E75" s="159"/>
      <c r="F75" s="159"/>
      <c r="G75" s="160" t="s">
        <v>108</v>
      </c>
      <c r="H75" s="161"/>
      <c r="I75" s="37"/>
      <c r="J75" s="156" t="s">
        <v>33</v>
      </c>
      <c r="K75" s="157"/>
    </row>
    <row r="76" spans="1:11" ht="15.75" thickBot="1" x14ac:dyDescent="0.3">
      <c r="A76" s="146"/>
      <c r="B76" s="148"/>
      <c r="C76" s="150"/>
      <c r="D76" s="40">
        <v>43373</v>
      </c>
      <c r="E76" s="40">
        <v>43429</v>
      </c>
      <c r="F76" s="40">
        <v>43548</v>
      </c>
      <c r="G76" s="43" t="s">
        <v>11</v>
      </c>
      <c r="H76" s="44" t="s">
        <v>32</v>
      </c>
      <c r="I76" s="37"/>
      <c r="J76" s="56" t="s">
        <v>34</v>
      </c>
      <c r="K76" s="44" t="s">
        <v>32</v>
      </c>
    </row>
    <row r="77" spans="1:11" ht="15.75" thickTop="1" x14ac:dyDescent="0.25">
      <c r="A77" s="45">
        <v>15</v>
      </c>
      <c r="B77" s="90" t="s">
        <v>82</v>
      </c>
      <c r="C77" s="46" t="s">
        <v>83</v>
      </c>
      <c r="D77" s="47">
        <v>0</v>
      </c>
      <c r="E77" s="47">
        <v>300</v>
      </c>
      <c r="F77" s="47">
        <v>71</v>
      </c>
      <c r="G77" s="49">
        <v>371</v>
      </c>
      <c r="H77" s="46">
        <v>0</v>
      </c>
      <c r="I77" s="37">
        <v>0</v>
      </c>
      <c r="J77" s="57">
        <v>46.375</v>
      </c>
      <c r="K77" s="46">
        <v>0</v>
      </c>
    </row>
    <row r="78" spans="1:11" ht="15" x14ac:dyDescent="0.25">
      <c r="A78" s="45">
        <v>18</v>
      </c>
      <c r="B78" s="90" t="s">
        <v>92</v>
      </c>
      <c r="C78" s="46" t="s">
        <v>83</v>
      </c>
      <c r="D78" s="47">
        <v>300</v>
      </c>
      <c r="E78" s="47">
        <v>0</v>
      </c>
      <c r="F78" s="47">
        <v>225</v>
      </c>
      <c r="G78" s="49">
        <v>525</v>
      </c>
      <c r="H78" s="46">
        <v>0</v>
      </c>
      <c r="I78" s="37">
        <v>0</v>
      </c>
      <c r="J78" s="57">
        <v>65.625</v>
      </c>
      <c r="K78" s="46">
        <v>0</v>
      </c>
    </row>
    <row r="79" spans="1:11" ht="15" x14ac:dyDescent="0.25">
      <c r="A79" s="45">
        <v>3</v>
      </c>
      <c r="B79" s="90" t="s">
        <v>114</v>
      </c>
      <c r="C79" s="46" t="s">
        <v>401</v>
      </c>
      <c r="D79" s="47">
        <v>169</v>
      </c>
      <c r="E79" s="47">
        <v>400</v>
      </c>
      <c r="F79" s="47">
        <v>400</v>
      </c>
      <c r="G79" s="49">
        <v>800</v>
      </c>
      <c r="H79" s="46">
        <v>0</v>
      </c>
      <c r="I79" s="37">
        <v>0</v>
      </c>
      <c r="J79" s="57">
        <v>80.75</v>
      </c>
      <c r="K79" s="46">
        <v>0</v>
      </c>
    </row>
    <row r="80" spans="1:11" ht="15" x14ac:dyDescent="0.25">
      <c r="A80" s="45">
        <v>4</v>
      </c>
      <c r="B80" s="90" t="s">
        <v>115</v>
      </c>
      <c r="C80" s="46" t="s">
        <v>401</v>
      </c>
      <c r="D80" s="47">
        <v>225</v>
      </c>
      <c r="E80" s="47">
        <v>225</v>
      </c>
      <c r="F80" s="47">
        <v>300</v>
      </c>
      <c r="G80" s="49">
        <v>525</v>
      </c>
      <c r="H80" s="46">
        <v>0</v>
      </c>
      <c r="I80" s="37">
        <v>0</v>
      </c>
      <c r="J80" s="57">
        <v>62.5</v>
      </c>
      <c r="K80" s="46">
        <v>0</v>
      </c>
    </row>
    <row r="81" spans="1:11" ht="15" x14ac:dyDescent="0.25">
      <c r="A81" s="45">
        <v>10</v>
      </c>
      <c r="B81" s="90" t="s">
        <v>73</v>
      </c>
      <c r="C81" s="46" t="s">
        <v>83</v>
      </c>
      <c r="D81" s="47">
        <v>400</v>
      </c>
      <c r="E81" s="47">
        <v>40</v>
      </c>
      <c r="F81" s="47">
        <v>0</v>
      </c>
      <c r="G81" s="49">
        <v>440</v>
      </c>
      <c r="H81" s="46">
        <v>0</v>
      </c>
      <c r="I81" s="37">
        <v>0</v>
      </c>
      <c r="J81" s="57">
        <v>55</v>
      </c>
      <c r="K81" s="46">
        <v>0</v>
      </c>
    </row>
    <row r="82" spans="1:11" ht="15" x14ac:dyDescent="0.25">
      <c r="A82" s="45">
        <v>2</v>
      </c>
      <c r="B82" s="90" t="s">
        <v>113</v>
      </c>
      <c r="C82" s="46" t="s">
        <v>401</v>
      </c>
      <c r="D82" s="47">
        <v>0</v>
      </c>
      <c r="E82" s="47">
        <v>169</v>
      </c>
      <c r="F82" s="47">
        <v>0</v>
      </c>
      <c r="G82" s="49">
        <v>169</v>
      </c>
      <c r="H82" s="46">
        <v>0</v>
      </c>
      <c r="I82" s="37">
        <v>0</v>
      </c>
      <c r="J82" s="57">
        <v>42.25</v>
      </c>
      <c r="K82" s="46">
        <v>0</v>
      </c>
    </row>
    <row r="83" spans="1:11" ht="15" x14ac:dyDescent="0.25">
      <c r="A83" s="45">
        <v>17</v>
      </c>
      <c r="B83" s="90" t="s">
        <v>128</v>
      </c>
      <c r="C83" s="46" t="s">
        <v>83</v>
      </c>
      <c r="D83" s="47">
        <v>127</v>
      </c>
      <c r="E83" s="47">
        <v>0</v>
      </c>
      <c r="F83" s="47">
        <v>0</v>
      </c>
      <c r="G83" s="49">
        <v>127</v>
      </c>
      <c r="H83" s="46">
        <v>0</v>
      </c>
      <c r="I83" s="37">
        <v>0</v>
      </c>
      <c r="J83" s="57">
        <v>31.75</v>
      </c>
      <c r="K83" s="46">
        <v>0</v>
      </c>
    </row>
    <row r="84" spans="1:11" ht="15" x14ac:dyDescent="0.25">
      <c r="A84" s="45">
        <v>7</v>
      </c>
      <c r="B84" s="90" t="s">
        <v>72</v>
      </c>
      <c r="C84" s="46" t="s">
        <v>83</v>
      </c>
      <c r="D84" s="47">
        <v>96</v>
      </c>
      <c r="E84" s="47">
        <v>0</v>
      </c>
      <c r="F84" s="47">
        <v>0</v>
      </c>
      <c r="G84" s="49">
        <v>96</v>
      </c>
      <c r="H84" s="46">
        <v>0</v>
      </c>
      <c r="I84" s="37">
        <v>0</v>
      </c>
      <c r="J84" s="57">
        <v>24</v>
      </c>
      <c r="K84" s="46">
        <v>0</v>
      </c>
    </row>
    <row r="85" spans="1:11" ht="15" x14ac:dyDescent="0.25">
      <c r="A85" s="45">
        <v>12</v>
      </c>
      <c r="B85" s="90" t="s">
        <v>151</v>
      </c>
      <c r="C85" s="46" t="s">
        <v>401</v>
      </c>
      <c r="D85" s="47">
        <v>0</v>
      </c>
      <c r="E85" s="47">
        <v>96</v>
      </c>
      <c r="F85" s="47">
        <v>0</v>
      </c>
      <c r="G85" s="49">
        <v>96</v>
      </c>
      <c r="H85" s="46">
        <v>0</v>
      </c>
      <c r="I85" s="37">
        <v>0</v>
      </c>
      <c r="J85" s="57">
        <v>24</v>
      </c>
      <c r="K85" s="46">
        <v>0</v>
      </c>
    </row>
    <row r="86" spans="1:11" ht="15" x14ac:dyDescent="0.25">
      <c r="A86" s="45">
        <v>14</v>
      </c>
      <c r="B86" s="90" t="s">
        <v>96</v>
      </c>
      <c r="C86" s="46" t="s">
        <v>403</v>
      </c>
      <c r="D86" s="47">
        <v>30</v>
      </c>
      <c r="E86" s="47">
        <v>127</v>
      </c>
      <c r="F86" s="47">
        <v>53</v>
      </c>
      <c r="G86" s="49">
        <v>180</v>
      </c>
      <c r="H86" s="46">
        <v>0</v>
      </c>
      <c r="I86" s="37">
        <v>0</v>
      </c>
      <c r="J86" s="57">
        <v>17.5</v>
      </c>
      <c r="K86" s="46">
        <v>0</v>
      </c>
    </row>
    <row r="87" spans="1:11" ht="15" x14ac:dyDescent="0.25">
      <c r="A87" s="45">
        <v>6</v>
      </c>
      <c r="B87" s="90" t="s">
        <v>145</v>
      </c>
      <c r="C87" s="46" t="s">
        <v>401</v>
      </c>
      <c r="D87" s="47">
        <v>71</v>
      </c>
      <c r="E87" s="47">
        <v>0</v>
      </c>
      <c r="F87" s="47">
        <v>0</v>
      </c>
      <c r="G87" s="49">
        <v>71</v>
      </c>
      <c r="H87" s="46">
        <v>0</v>
      </c>
      <c r="I87" s="37">
        <v>0</v>
      </c>
      <c r="J87" s="57">
        <v>17.75</v>
      </c>
      <c r="K87" s="46">
        <v>0</v>
      </c>
    </row>
    <row r="88" spans="1:11" ht="15" x14ac:dyDescent="0.25">
      <c r="A88" s="45">
        <v>8</v>
      </c>
      <c r="B88" s="90" t="s">
        <v>153</v>
      </c>
      <c r="C88" s="46" t="s">
        <v>401</v>
      </c>
      <c r="D88" s="47">
        <v>0</v>
      </c>
      <c r="E88" s="47">
        <v>71</v>
      </c>
      <c r="F88" s="47">
        <v>127</v>
      </c>
      <c r="G88" s="49">
        <v>198</v>
      </c>
      <c r="H88" s="46">
        <v>0</v>
      </c>
      <c r="I88" s="37">
        <v>0</v>
      </c>
      <c r="J88" s="57">
        <v>24.75</v>
      </c>
      <c r="K88" s="46">
        <v>0</v>
      </c>
    </row>
    <row r="89" spans="1:11" ht="15" x14ac:dyDescent="0.25">
      <c r="A89" s="45">
        <v>5</v>
      </c>
      <c r="B89" s="90" t="s">
        <v>150</v>
      </c>
      <c r="C89" s="46" t="s">
        <v>401</v>
      </c>
      <c r="D89" s="47">
        <v>0</v>
      </c>
      <c r="E89" s="47">
        <v>53</v>
      </c>
      <c r="F89" s="47">
        <v>0</v>
      </c>
      <c r="G89" s="49">
        <v>53</v>
      </c>
      <c r="H89" s="46">
        <v>0</v>
      </c>
      <c r="I89" s="37">
        <v>0</v>
      </c>
      <c r="J89" s="57">
        <v>13.25</v>
      </c>
      <c r="K89" s="46">
        <v>0</v>
      </c>
    </row>
    <row r="90" spans="1:11" ht="15" x14ac:dyDescent="0.25">
      <c r="A90" s="45">
        <v>9</v>
      </c>
      <c r="B90" s="90" t="s">
        <v>98</v>
      </c>
      <c r="C90" s="46" t="s">
        <v>403</v>
      </c>
      <c r="D90" s="47">
        <v>53</v>
      </c>
      <c r="E90" s="47">
        <v>0</v>
      </c>
      <c r="F90" s="47">
        <v>0</v>
      </c>
      <c r="G90" s="49">
        <v>53</v>
      </c>
      <c r="H90" s="46">
        <v>0</v>
      </c>
      <c r="I90" s="37">
        <v>0</v>
      </c>
      <c r="J90" s="57">
        <v>13.25</v>
      </c>
      <c r="K90" s="46">
        <v>0</v>
      </c>
    </row>
    <row r="91" spans="1:11" ht="15" x14ac:dyDescent="0.25">
      <c r="A91" s="45">
        <v>13</v>
      </c>
      <c r="B91" s="90" t="s">
        <v>137</v>
      </c>
      <c r="C91" s="46" t="s">
        <v>401</v>
      </c>
      <c r="D91" s="47">
        <v>40</v>
      </c>
      <c r="E91" s="47">
        <v>0</v>
      </c>
      <c r="F91" s="47">
        <v>169</v>
      </c>
      <c r="G91" s="49">
        <v>209</v>
      </c>
      <c r="H91" s="46">
        <v>0</v>
      </c>
      <c r="I91" s="37">
        <v>0</v>
      </c>
      <c r="J91" s="57">
        <v>26.125</v>
      </c>
      <c r="K91" s="46">
        <v>0</v>
      </c>
    </row>
    <row r="92" spans="1:11" ht="15" x14ac:dyDescent="0.25">
      <c r="A92" s="45">
        <v>16</v>
      </c>
      <c r="B92" s="90" t="s">
        <v>155</v>
      </c>
      <c r="C92" s="46" t="s">
        <v>401</v>
      </c>
      <c r="D92" s="47">
        <v>0</v>
      </c>
      <c r="E92" s="47">
        <v>30</v>
      </c>
      <c r="F92" s="47">
        <v>0</v>
      </c>
      <c r="G92" s="49">
        <v>30</v>
      </c>
      <c r="H92" s="46">
        <v>0</v>
      </c>
      <c r="I92" s="37">
        <v>0</v>
      </c>
      <c r="J92" s="57">
        <v>7.5</v>
      </c>
      <c r="K92" s="46">
        <v>0</v>
      </c>
    </row>
    <row r="93" spans="1:11" ht="15" x14ac:dyDescent="0.25">
      <c r="A93" s="45">
        <v>11</v>
      </c>
      <c r="B93" s="90" t="s">
        <v>159</v>
      </c>
      <c r="C93" s="46" t="s">
        <v>401</v>
      </c>
      <c r="D93" s="47">
        <v>0</v>
      </c>
      <c r="E93" s="47">
        <v>22</v>
      </c>
      <c r="F93" s="47">
        <v>0</v>
      </c>
      <c r="G93" s="49">
        <v>22</v>
      </c>
      <c r="H93" s="46">
        <v>0</v>
      </c>
      <c r="I93" s="37">
        <v>0</v>
      </c>
      <c r="J93" s="57">
        <v>5.5</v>
      </c>
      <c r="K93" s="46">
        <v>0</v>
      </c>
    </row>
    <row r="94" spans="1:11" ht="15" x14ac:dyDescent="0.25">
      <c r="A94" s="45">
        <v>20</v>
      </c>
      <c r="B94" s="90" t="s">
        <v>142</v>
      </c>
      <c r="C94" s="46" t="s">
        <v>401</v>
      </c>
      <c r="D94" s="47">
        <v>22</v>
      </c>
      <c r="E94" s="47">
        <v>0</v>
      </c>
      <c r="F94" s="47">
        <v>0</v>
      </c>
      <c r="G94" s="49">
        <v>22</v>
      </c>
      <c r="H94" s="46">
        <v>0</v>
      </c>
      <c r="I94" s="37">
        <v>0</v>
      </c>
      <c r="J94" s="57">
        <v>5.5</v>
      </c>
      <c r="K94" s="46">
        <v>0</v>
      </c>
    </row>
    <row r="95" spans="1:11" ht="15" x14ac:dyDescent="0.25">
      <c r="A95" s="45">
        <v>1</v>
      </c>
      <c r="B95" s="90" t="s">
        <v>152</v>
      </c>
      <c r="C95" s="46" t="s">
        <v>83</v>
      </c>
      <c r="D95" s="47">
        <v>0</v>
      </c>
      <c r="E95" s="47">
        <v>17</v>
      </c>
      <c r="F95" s="47">
        <v>0</v>
      </c>
      <c r="G95" s="49">
        <v>17</v>
      </c>
      <c r="H95" s="46">
        <v>0</v>
      </c>
      <c r="I95" s="37">
        <v>0</v>
      </c>
      <c r="J95" s="57">
        <v>4.25</v>
      </c>
      <c r="K95" s="46">
        <v>0</v>
      </c>
    </row>
    <row r="96" spans="1:11" ht="15" x14ac:dyDescent="0.25">
      <c r="A96" s="45">
        <v>21</v>
      </c>
      <c r="B96" s="90" t="s">
        <v>140</v>
      </c>
      <c r="C96" s="46" t="s">
        <v>401</v>
      </c>
      <c r="D96" s="47">
        <v>17</v>
      </c>
      <c r="E96" s="47">
        <v>0</v>
      </c>
      <c r="F96" s="47">
        <v>96</v>
      </c>
      <c r="G96" s="49">
        <v>113</v>
      </c>
      <c r="H96" s="46">
        <v>0</v>
      </c>
      <c r="I96" s="37">
        <v>0</v>
      </c>
      <c r="J96" s="57">
        <v>14.125</v>
      </c>
      <c r="K96" s="46">
        <v>0</v>
      </c>
    </row>
    <row r="97" spans="1:11" ht="15" x14ac:dyDescent="0.25">
      <c r="A97" s="45">
        <v>22</v>
      </c>
      <c r="B97" s="90" t="s">
        <v>156</v>
      </c>
      <c r="C97" s="46" t="s">
        <v>403</v>
      </c>
      <c r="D97" s="47">
        <v>0</v>
      </c>
      <c r="E97" s="47">
        <v>13</v>
      </c>
      <c r="F97" s="47">
        <v>0</v>
      </c>
      <c r="G97" s="49">
        <v>13</v>
      </c>
      <c r="H97" s="46">
        <v>0</v>
      </c>
      <c r="I97" s="37">
        <v>0</v>
      </c>
      <c r="J97" s="57">
        <v>3.25</v>
      </c>
      <c r="K97" s="46">
        <v>0</v>
      </c>
    </row>
    <row r="98" spans="1:11" ht="15" x14ac:dyDescent="0.25">
      <c r="A98" s="45">
        <v>19</v>
      </c>
      <c r="B98" s="90" t="s">
        <v>78</v>
      </c>
      <c r="C98" s="46" t="s">
        <v>83</v>
      </c>
      <c r="D98" s="47">
        <v>0</v>
      </c>
      <c r="E98" s="47">
        <v>0</v>
      </c>
      <c r="F98" s="47">
        <v>0</v>
      </c>
      <c r="G98" s="49">
        <v>0</v>
      </c>
      <c r="H98" s="46">
        <v>0</v>
      </c>
      <c r="I98" s="37">
        <v>0</v>
      </c>
      <c r="J98" s="57" t="e">
        <v>#DIV/0!</v>
      </c>
      <c r="K98" s="46">
        <v>0</v>
      </c>
    </row>
    <row r="99" spans="1:11" ht="15" x14ac:dyDescent="0.25">
      <c r="A99" s="45">
        <v>23</v>
      </c>
      <c r="B99" s="90" t="s">
        <v>163</v>
      </c>
      <c r="C99" s="46">
        <v>0</v>
      </c>
      <c r="D99" s="47">
        <v>0</v>
      </c>
      <c r="E99" s="47">
        <v>0</v>
      </c>
      <c r="F99" s="47">
        <v>40</v>
      </c>
      <c r="G99" s="49">
        <v>40</v>
      </c>
      <c r="H99" s="46">
        <v>0</v>
      </c>
      <c r="I99" s="37">
        <v>0</v>
      </c>
      <c r="J99" s="57">
        <v>10</v>
      </c>
      <c r="K99" s="46">
        <v>0</v>
      </c>
    </row>
    <row r="101" spans="1:11" ht="16.5" thickBot="1" x14ac:dyDescent="0.3">
      <c r="A101" s="38"/>
      <c r="B101" s="98" t="s">
        <v>86</v>
      </c>
      <c r="C101" s="106" t="s">
        <v>89</v>
      </c>
      <c r="D101" s="39"/>
      <c r="E101" s="39"/>
      <c r="F101" s="39"/>
      <c r="G101" s="39"/>
      <c r="H101" s="39"/>
      <c r="I101" s="37"/>
      <c r="J101" s="55"/>
      <c r="K101" s="55"/>
    </row>
    <row r="102" spans="1:11" ht="15.75" thickTop="1" x14ac:dyDescent="0.25">
      <c r="A102" s="145" t="s">
        <v>24</v>
      </c>
      <c r="B102" s="147" t="s">
        <v>30</v>
      </c>
      <c r="C102" s="149" t="s">
        <v>31</v>
      </c>
      <c r="D102" s="158" t="s">
        <v>109</v>
      </c>
      <c r="E102" s="159"/>
      <c r="F102" s="159"/>
      <c r="G102" s="160" t="s">
        <v>108</v>
      </c>
      <c r="H102" s="161"/>
      <c r="I102" s="37"/>
      <c r="J102" s="156" t="s">
        <v>33</v>
      </c>
      <c r="K102" s="157"/>
    </row>
    <row r="103" spans="1:11" ht="15.75" thickBot="1" x14ac:dyDescent="0.3">
      <c r="A103" s="146"/>
      <c r="B103" s="148"/>
      <c r="C103" s="150"/>
      <c r="D103" s="40">
        <v>43373</v>
      </c>
      <c r="E103" s="40">
        <v>43429</v>
      </c>
      <c r="F103" s="40">
        <v>43548</v>
      </c>
      <c r="G103" s="43" t="s">
        <v>11</v>
      </c>
      <c r="H103" s="44" t="s">
        <v>32</v>
      </c>
      <c r="I103" s="37"/>
      <c r="J103" s="56" t="s">
        <v>34</v>
      </c>
      <c r="K103" s="44" t="s">
        <v>32</v>
      </c>
    </row>
    <row r="104" spans="1:11" ht="15.75" thickTop="1" x14ac:dyDescent="0.25">
      <c r="A104" s="45">
        <v>3</v>
      </c>
      <c r="B104" s="90" t="s">
        <v>29</v>
      </c>
      <c r="C104" s="46" t="s">
        <v>403</v>
      </c>
      <c r="D104" s="47">
        <v>400</v>
      </c>
      <c r="E104" s="47">
        <v>400</v>
      </c>
      <c r="F104" s="47">
        <v>0</v>
      </c>
      <c r="G104" s="49">
        <v>800</v>
      </c>
      <c r="H104" s="46">
        <v>0</v>
      </c>
      <c r="I104" s="37">
        <v>0</v>
      </c>
      <c r="J104" s="57">
        <v>100</v>
      </c>
      <c r="K104" s="46">
        <v>0</v>
      </c>
    </row>
    <row r="105" spans="1:11" ht="15" x14ac:dyDescent="0.25">
      <c r="A105" s="45">
        <v>4</v>
      </c>
      <c r="B105" s="90" t="s">
        <v>26</v>
      </c>
      <c r="C105" s="46" t="s">
        <v>403</v>
      </c>
      <c r="D105" s="47">
        <v>300</v>
      </c>
      <c r="E105" s="47">
        <v>300</v>
      </c>
      <c r="F105" s="47">
        <v>0</v>
      </c>
      <c r="G105" s="49">
        <v>600</v>
      </c>
      <c r="H105" s="46">
        <v>0</v>
      </c>
      <c r="I105" s="37">
        <v>0</v>
      </c>
      <c r="J105" s="57">
        <v>75</v>
      </c>
      <c r="K105" s="46">
        <v>0</v>
      </c>
    </row>
    <row r="106" spans="1:11" ht="15" x14ac:dyDescent="0.25">
      <c r="A106" s="45">
        <v>2</v>
      </c>
      <c r="B106" s="90" t="s">
        <v>78</v>
      </c>
      <c r="C106" s="46" t="s">
        <v>83</v>
      </c>
      <c r="D106" s="47">
        <v>225</v>
      </c>
      <c r="E106" s="47">
        <v>225</v>
      </c>
      <c r="F106" s="47">
        <v>0</v>
      </c>
      <c r="G106" s="49">
        <v>450</v>
      </c>
      <c r="H106" s="46">
        <v>0</v>
      </c>
      <c r="I106" s="37">
        <v>0</v>
      </c>
      <c r="J106" s="57">
        <v>56.25</v>
      </c>
      <c r="K106" s="46">
        <v>0</v>
      </c>
    </row>
    <row r="107" spans="1:11" ht="15" x14ac:dyDescent="0.25">
      <c r="A107" s="45">
        <v>1</v>
      </c>
      <c r="B107" s="90" t="s">
        <v>28</v>
      </c>
      <c r="C107" s="46" t="s">
        <v>403</v>
      </c>
      <c r="D107" s="47">
        <v>169</v>
      </c>
      <c r="E107" s="47">
        <v>127</v>
      </c>
      <c r="F107" s="47">
        <v>0</v>
      </c>
      <c r="G107" s="49">
        <v>296</v>
      </c>
      <c r="H107" s="46">
        <v>0</v>
      </c>
      <c r="I107" s="37">
        <v>0</v>
      </c>
      <c r="J107" s="57">
        <v>37</v>
      </c>
      <c r="K107" s="46">
        <v>0</v>
      </c>
    </row>
    <row r="108" spans="1:11" ht="15" x14ac:dyDescent="0.25">
      <c r="A108" s="45">
        <v>5</v>
      </c>
      <c r="B108" s="90" t="s">
        <v>132</v>
      </c>
      <c r="C108" s="46" t="s">
        <v>401</v>
      </c>
      <c r="D108" s="47">
        <v>0</v>
      </c>
      <c r="E108" s="47">
        <v>169</v>
      </c>
      <c r="F108" s="47">
        <v>0</v>
      </c>
      <c r="G108" s="49">
        <v>169</v>
      </c>
      <c r="H108" s="46">
        <v>0</v>
      </c>
      <c r="I108" s="37">
        <v>0</v>
      </c>
      <c r="J108" s="57">
        <v>42.25</v>
      </c>
      <c r="K108" s="46">
        <v>0</v>
      </c>
    </row>
    <row r="110" spans="1:11" ht="16.5" hidden="1" thickBot="1" x14ac:dyDescent="0.3">
      <c r="A110" s="38"/>
      <c r="B110" s="98" t="s">
        <v>86</v>
      </c>
      <c r="C110" s="106" t="s">
        <v>124</v>
      </c>
      <c r="D110" s="39"/>
      <c r="E110" s="39"/>
      <c r="F110" s="39"/>
      <c r="G110" s="39"/>
      <c r="H110" s="39"/>
      <c r="I110" s="37"/>
      <c r="J110" s="55"/>
      <c r="K110" s="55"/>
    </row>
    <row r="111" spans="1:11" ht="15.75" hidden="1" thickTop="1" x14ac:dyDescent="0.25">
      <c r="A111" s="145" t="s">
        <v>24</v>
      </c>
      <c r="B111" s="147" t="s">
        <v>30</v>
      </c>
      <c r="C111" s="149" t="s">
        <v>31</v>
      </c>
      <c r="D111" s="158" t="s">
        <v>109</v>
      </c>
      <c r="E111" s="159"/>
      <c r="F111" s="159"/>
      <c r="G111" s="160" t="s">
        <v>108</v>
      </c>
      <c r="H111" s="161"/>
      <c r="I111" s="37"/>
      <c r="J111" s="156" t="s">
        <v>33</v>
      </c>
      <c r="K111" s="157"/>
    </row>
    <row r="112" spans="1:11" ht="15.75" hidden="1" thickBot="1" x14ac:dyDescent="0.3">
      <c r="A112" s="146"/>
      <c r="B112" s="148"/>
      <c r="C112" s="150"/>
      <c r="D112" s="40">
        <v>0</v>
      </c>
      <c r="E112" s="40">
        <v>0</v>
      </c>
      <c r="F112" s="40">
        <v>0</v>
      </c>
      <c r="G112" s="43" t="s">
        <v>11</v>
      </c>
      <c r="H112" s="44" t="s">
        <v>32</v>
      </c>
      <c r="I112" s="37"/>
      <c r="J112" s="56" t="s">
        <v>34</v>
      </c>
      <c r="K112" s="44" t="s">
        <v>32</v>
      </c>
    </row>
    <row r="113" spans="1:11" ht="15" hidden="1" x14ac:dyDescent="0.25">
      <c r="A113" s="45">
        <v>1</v>
      </c>
      <c r="B113" s="90">
        <v>0</v>
      </c>
      <c r="C113" s="46" t="s">
        <v>404</v>
      </c>
      <c r="D113" s="47">
        <v>0</v>
      </c>
      <c r="E113" s="47">
        <v>0</v>
      </c>
      <c r="F113" s="47">
        <v>0</v>
      </c>
      <c r="G113" s="49">
        <v>0</v>
      </c>
      <c r="H113" s="46">
        <v>0</v>
      </c>
      <c r="I113" s="37">
        <v>0</v>
      </c>
      <c r="J113" s="57" t="e">
        <v>#DIV/0!</v>
      </c>
      <c r="K113" s="46">
        <v>0</v>
      </c>
    </row>
    <row r="114" spans="1:11" ht="15" hidden="1" x14ac:dyDescent="0.25">
      <c r="A114" s="45">
        <v>2</v>
      </c>
      <c r="B114" s="90">
        <v>0</v>
      </c>
      <c r="C114" s="46" t="s">
        <v>404</v>
      </c>
      <c r="D114" s="47">
        <v>0</v>
      </c>
      <c r="E114" s="47">
        <v>0</v>
      </c>
      <c r="F114" s="47">
        <v>0</v>
      </c>
      <c r="G114" s="49">
        <v>0</v>
      </c>
      <c r="H114" s="46">
        <v>0</v>
      </c>
      <c r="I114" s="37">
        <v>0</v>
      </c>
      <c r="J114" s="57" t="e">
        <v>#DIV/0!</v>
      </c>
      <c r="K114" s="46">
        <v>0</v>
      </c>
    </row>
    <row r="115" spans="1:11" ht="15" hidden="1" x14ac:dyDescent="0.25">
      <c r="A115" s="45">
        <v>3</v>
      </c>
      <c r="B115" s="90">
        <v>0</v>
      </c>
      <c r="C115" s="46" t="s">
        <v>404</v>
      </c>
      <c r="D115" s="47">
        <v>0</v>
      </c>
      <c r="E115" s="47">
        <v>0</v>
      </c>
      <c r="F115" s="47">
        <v>0</v>
      </c>
      <c r="G115" s="49">
        <v>0</v>
      </c>
      <c r="H115" s="46">
        <v>0</v>
      </c>
      <c r="I115" s="37">
        <v>0</v>
      </c>
      <c r="J115" s="57" t="e">
        <v>#DIV/0!</v>
      </c>
      <c r="K115" s="46">
        <v>0</v>
      </c>
    </row>
    <row r="116" spans="1:11" ht="15" hidden="1" x14ac:dyDescent="0.25">
      <c r="A116" s="45">
        <v>4</v>
      </c>
      <c r="B116" s="90">
        <v>0</v>
      </c>
      <c r="C116" s="46" t="s">
        <v>404</v>
      </c>
      <c r="D116" s="47">
        <v>0</v>
      </c>
      <c r="E116" s="47">
        <v>0</v>
      </c>
      <c r="F116" s="47">
        <v>0</v>
      </c>
      <c r="G116" s="49">
        <v>0</v>
      </c>
      <c r="H116" s="46">
        <v>0</v>
      </c>
      <c r="I116" s="37">
        <v>0</v>
      </c>
      <c r="J116" s="57" t="e">
        <v>#DIV/0!</v>
      </c>
      <c r="K116" s="46">
        <v>0</v>
      </c>
    </row>
    <row r="117" spans="1:11" ht="15" hidden="1" x14ac:dyDescent="0.25">
      <c r="A117" s="45">
        <v>5</v>
      </c>
      <c r="B117" s="90">
        <v>0</v>
      </c>
      <c r="C117" s="46" t="s">
        <v>404</v>
      </c>
      <c r="D117" s="47">
        <v>0</v>
      </c>
      <c r="E117" s="47">
        <v>0</v>
      </c>
      <c r="F117" s="47">
        <v>0</v>
      </c>
      <c r="G117" s="49">
        <v>0</v>
      </c>
      <c r="H117" s="46">
        <v>0</v>
      </c>
      <c r="I117" s="37">
        <v>0</v>
      </c>
      <c r="J117" s="57" t="e">
        <v>#DIV/0!</v>
      </c>
      <c r="K117" s="46">
        <v>0</v>
      </c>
    </row>
    <row r="118" spans="1:11" ht="15" hidden="1" x14ac:dyDescent="0.25">
      <c r="A118" s="45">
        <v>6</v>
      </c>
      <c r="B118" s="90">
        <v>0</v>
      </c>
      <c r="C118" s="46" t="s">
        <v>404</v>
      </c>
      <c r="D118" s="47">
        <v>0</v>
      </c>
      <c r="E118" s="47">
        <v>0</v>
      </c>
      <c r="F118" s="47">
        <v>0</v>
      </c>
      <c r="G118" s="49">
        <v>0</v>
      </c>
      <c r="H118" s="46">
        <v>0</v>
      </c>
      <c r="I118" s="37">
        <v>0</v>
      </c>
      <c r="J118" s="57" t="e">
        <v>#DIV/0!</v>
      </c>
      <c r="K118" s="46">
        <v>0</v>
      </c>
    </row>
    <row r="119" spans="1:11" ht="15" hidden="1" x14ac:dyDescent="0.25">
      <c r="A119" s="45">
        <v>7</v>
      </c>
      <c r="B119" s="90">
        <v>0</v>
      </c>
      <c r="C119" s="46" t="s">
        <v>404</v>
      </c>
      <c r="D119" s="47">
        <v>0</v>
      </c>
      <c r="E119" s="47">
        <v>0</v>
      </c>
      <c r="F119" s="47">
        <v>0</v>
      </c>
      <c r="G119" s="49">
        <v>0</v>
      </c>
      <c r="H119" s="46">
        <v>0</v>
      </c>
      <c r="I119" s="37">
        <v>0</v>
      </c>
      <c r="J119" s="57" t="e">
        <v>#DIV/0!</v>
      </c>
      <c r="K119" s="46">
        <v>0</v>
      </c>
    </row>
    <row r="120" spans="1:11" ht="15" hidden="1" x14ac:dyDescent="0.25">
      <c r="A120" s="45">
        <v>8</v>
      </c>
      <c r="B120" s="90">
        <v>0</v>
      </c>
      <c r="C120" s="46" t="s">
        <v>404</v>
      </c>
      <c r="D120" s="47">
        <v>0</v>
      </c>
      <c r="E120" s="47">
        <v>0</v>
      </c>
      <c r="F120" s="47">
        <v>0</v>
      </c>
      <c r="G120" s="49">
        <v>0</v>
      </c>
      <c r="H120" s="46">
        <v>0</v>
      </c>
      <c r="I120" s="37">
        <v>0</v>
      </c>
      <c r="J120" s="57" t="e">
        <v>#DIV/0!</v>
      </c>
      <c r="K120" s="46">
        <v>0</v>
      </c>
    </row>
    <row r="121" spans="1:11" ht="15" hidden="1" x14ac:dyDescent="0.25">
      <c r="A121" s="45">
        <v>9</v>
      </c>
      <c r="B121" s="90">
        <v>0</v>
      </c>
      <c r="C121" s="46" t="s">
        <v>404</v>
      </c>
      <c r="D121" s="47">
        <v>0</v>
      </c>
      <c r="E121" s="47">
        <v>0</v>
      </c>
      <c r="F121" s="47">
        <v>0</v>
      </c>
      <c r="G121" s="49">
        <v>0</v>
      </c>
      <c r="H121" s="46">
        <v>0</v>
      </c>
      <c r="I121" s="37">
        <v>0</v>
      </c>
      <c r="J121" s="57" t="e">
        <v>#DIV/0!</v>
      </c>
      <c r="K121" s="46">
        <v>0</v>
      </c>
    </row>
    <row r="122" spans="1:11" ht="15" hidden="1" x14ac:dyDescent="0.25">
      <c r="A122" s="45">
        <v>10</v>
      </c>
      <c r="B122" s="90">
        <v>0</v>
      </c>
      <c r="C122" s="46" t="s">
        <v>404</v>
      </c>
      <c r="D122" s="47">
        <v>0</v>
      </c>
      <c r="E122" s="47">
        <v>0</v>
      </c>
      <c r="F122" s="47">
        <v>0</v>
      </c>
      <c r="G122" s="49">
        <v>0</v>
      </c>
      <c r="H122" s="46">
        <v>0</v>
      </c>
      <c r="I122" s="37">
        <v>0</v>
      </c>
      <c r="J122" s="57" t="e">
        <v>#DIV/0!</v>
      </c>
      <c r="K122" s="46">
        <v>0</v>
      </c>
    </row>
    <row r="123" spans="1:11" ht="15" hidden="1" x14ac:dyDescent="0.25">
      <c r="A123" s="45">
        <v>11</v>
      </c>
      <c r="B123" s="90">
        <v>0</v>
      </c>
      <c r="C123" s="46" t="s">
        <v>404</v>
      </c>
      <c r="D123" s="47">
        <v>0</v>
      </c>
      <c r="E123" s="47">
        <v>0</v>
      </c>
      <c r="F123" s="47">
        <v>0</v>
      </c>
      <c r="G123" s="49">
        <v>0</v>
      </c>
      <c r="H123" s="46">
        <v>0</v>
      </c>
      <c r="I123" s="37">
        <v>0</v>
      </c>
      <c r="J123" s="57" t="e">
        <v>#DIV/0!</v>
      </c>
      <c r="K123" s="46">
        <v>0</v>
      </c>
    </row>
    <row r="124" spans="1:11" ht="15" hidden="1" x14ac:dyDescent="0.25">
      <c r="A124" s="45">
        <v>12</v>
      </c>
      <c r="B124" s="90">
        <v>0</v>
      </c>
      <c r="C124" s="46" t="s">
        <v>404</v>
      </c>
      <c r="D124" s="47">
        <v>0</v>
      </c>
      <c r="E124" s="47">
        <v>0</v>
      </c>
      <c r="F124" s="47">
        <v>0</v>
      </c>
      <c r="G124" s="49">
        <v>0</v>
      </c>
      <c r="H124" s="46">
        <v>0</v>
      </c>
      <c r="I124" s="37">
        <v>0</v>
      </c>
      <c r="J124" s="57" t="e">
        <v>#DIV/0!</v>
      </c>
      <c r="K124" s="46">
        <v>0</v>
      </c>
    </row>
    <row r="125" spans="1:11" ht="15" hidden="1" x14ac:dyDescent="0.25">
      <c r="A125" s="45">
        <v>13</v>
      </c>
      <c r="B125" s="90">
        <v>0</v>
      </c>
      <c r="C125" s="46" t="s">
        <v>404</v>
      </c>
      <c r="D125" s="47">
        <v>0</v>
      </c>
      <c r="E125" s="47">
        <v>0</v>
      </c>
      <c r="F125" s="47">
        <v>0</v>
      </c>
      <c r="G125" s="49">
        <v>0</v>
      </c>
      <c r="H125" s="46">
        <v>0</v>
      </c>
      <c r="I125" s="37">
        <v>0</v>
      </c>
      <c r="J125" s="57" t="e">
        <v>#DIV/0!</v>
      </c>
      <c r="K125" s="46">
        <v>0</v>
      </c>
    </row>
    <row r="126" spans="1:11" ht="15" hidden="1" x14ac:dyDescent="0.25">
      <c r="A126" s="45">
        <v>14</v>
      </c>
      <c r="B126" s="90">
        <v>0</v>
      </c>
      <c r="C126" s="46" t="s">
        <v>404</v>
      </c>
      <c r="D126" s="47">
        <v>0</v>
      </c>
      <c r="E126" s="47">
        <v>0</v>
      </c>
      <c r="F126" s="47">
        <v>0</v>
      </c>
      <c r="G126" s="49">
        <v>0</v>
      </c>
      <c r="H126" s="46">
        <v>0</v>
      </c>
      <c r="I126" s="37">
        <v>0</v>
      </c>
      <c r="J126" s="57" t="e">
        <v>#DIV/0!</v>
      </c>
      <c r="K126" s="46">
        <v>0</v>
      </c>
    </row>
    <row r="127" spans="1:11" ht="15" hidden="1" x14ac:dyDescent="0.25">
      <c r="A127" s="45">
        <v>15</v>
      </c>
      <c r="B127" s="90">
        <v>0</v>
      </c>
      <c r="C127" s="46" t="s">
        <v>404</v>
      </c>
      <c r="D127" s="47">
        <v>0</v>
      </c>
      <c r="E127" s="47">
        <v>0</v>
      </c>
      <c r="F127" s="47">
        <v>0</v>
      </c>
      <c r="G127" s="49">
        <v>0</v>
      </c>
      <c r="H127" s="46">
        <v>0</v>
      </c>
      <c r="I127" s="37">
        <v>0</v>
      </c>
      <c r="J127" s="57" t="e">
        <v>#DIV/0!</v>
      </c>
      <c r="K127" s="46">
        <v>0</v>
      </c>
    </row>
    <row r="128" spans="1:11" ht="15" hidden="1" x14ac:dyDescent="0.25">
      <c r="A128" s="45">
        <v>16</v>
      </c>
      <c r="B128" s="90">
        <v>0</v>
      </c>
      <c r="C128" s="46" t="s">
        <v>404</v>
      </c>
      <c r="D128" s="47">
        <v>0</v>
      </c>
      <c r="E128" s="47">
        <v>0</v>
      </c>
      <c r="F128" s="47">
        <v>0</v>
      </c>
      <c r="G128" s="49">
        <v>0</v>
      </c>
      <c r="H128" s="46">
        <v>0</v>
      </c>
      <c r="I128" s="37">
        <v>0</v>
      </c>
      <c r="J128" s="57" t="e">
        <v>#DIV/0!</v>
      </c>
      <c r="K128" s="46">
        <v>0</v>
      </c>
    </row>
    <row r="129" spans="1:11" ht="15" hidden="1" x14ac:dyDescent="0.25">
      <c r="A129" s="45">
        <v>17</v>
      </c>
      <c r="B129" s="90">
        <v>0</v>
      </c>
      <c r="C129" s="46" t="s">
        <v>404</v>
      </c>
      <c r="D129" s="47">
        <v>0</v>
      </c>
      <c r="E129" s="47">
        <v>0</v>
      </c>
      <c r="F129" s="47">
        <v>0</v>
      </c>
      <c r="G129" s="49">
        <v>0</v>
      </c>
      <c r="H129" s="46">
        <v>0</v>
      </c>
      <c r="I129" s="37">
        <v>0</v>
      </c>
      <c r="J129" s="57" t="e">
        <v>#DIV/0!</v>
      </c>
      <c r="K129" s="46">
        <v>0</v>
      </c>
    </row>
    <row r="130" spans="1:11" ht="15" hidden="1" x14ac:dyDescent="0.25">
      <c r="A130" s="45">
        <v>18</v>
      </c>
      <c r="B130" s="90">
        <v>0</v>
      </c>
      <c r="C130" s="46" t="s">
        <v>404</v>
      </c>
      <c r="D130" s="47">
        <v>0</v>
      </c>
      <c r="E130" s="47">
        <v>0</v>
      </c>
      <c r="F130" s="47">
        <v>0</v>
      </c>
      <c r="G130" s="49">
        <v>0</v>
      </c>
      <c r="H130" s="46">
        <v>0</v>
      </c>
      <c r="I130" s="37">
        <v>0</v>
      </c>
      <c r="J130" s="57" t="e">
        <v>#DIV/0!</v>
      </c>
      <c r="K130" s="46">
        <v>0</v>
      </c>
    </row>
    <row r="131" spans="1:11" ht="15" hidden="1" x14ac:dyDescent="0.25">
      <c r="A131" s="45">
        <v>19</v>
      </c>
      <c r="B131" s="90">
        <v>0</v>
      </c>
      <c r="C131" s="46" t="s">
        <v>404</v>
      </c>
      <c r="D131" s="47">
        <v>0</v>
      </c>
      <c r="E131" s="47">
        <v>0</v>
      </c>
      <c r="F131" s="47">
        <v>0</v>
      </c>
      <c r="G131" s="49">
        <v>0</v>
      </c>
      <c r="H131" s="46">
        <v>0</v>
      </c>
      <c r="I131" s="37">
        <v>0</v>
      </c>
      <c r="J131" s="57" t="e">
        <v>#DIV/0!</v>
      </c>
      <c r="K131" s="46">
        <v>0</v>
      </c>
    </row>
    <row r="132" spans="1:11" ht="15" hidden="1" x14ac:dyDescent="0.25">
      <c r="A132" s="45">
        <v>20</v>
      </c>
      <c r="B132" s="90">
        <v>0</v>
      </c>
      <c r="C132" s="46" t="s">
        <v>404</v>
      </c>
      <c r="D132" s="47">
        <v>0</v>
      </c>
      <c r="E132" s="47">
        <v>0</v>
      </c>
      <c r="F132" s="47">
        <v>0</v>
      </c>
      <c r="G132" s="49">
        <v>0</v>
      </c>
      <c r="H132" s="46">
        <v>0</v>
      </c>
      <c r="I132" s="37">
        <v>0</v>
      </c>
      <c r="J132" s="57" t="e">
        <v>#DIV/0!</v>
      </c>
      <c r="K132" s="46">
        <v>0</v>
      </c>
    </row>
    <row r="133" spans="1:11" ht="15" hidden="1" x14ac:dyDescent="0.25">
      <c r="A133" s="45">
        <v>21</v>
      </c>
      <c r="B133" s="90">
        <v>0</v>
      </c>
      <c r="C133" s="46" t="s">
        <v>404</v>
      </c>
      <c r="D133" s="47">
        <v>0</v>
      </c>
      <c r="E133" s="47">
        <v>0</v>
      </c>
      <c r="F133" s="47">
        <v>0</v>
      </c>
      <c r="G133" s="49">
        <v>0</v>
      </c>
      <c r="H133" s="46">
        <v>0</v>
      </c>
      <c r="I133" s="37">
        <v>0</v>
      </c>
      <c r="J133" s="57" t="e">
        <v>#DIV/0!</v>
      </c>
      <c r="K133" s="46">
        <v>0</v>
      </c>
    </row>
    <row r="134" spans="1:11" ht="15" hidden="1" x14ac:dyDescent="0.25">
      <c r="A134" s="45">
        <v>22</v>
      </c>
      <c r="B134" s="90">
        <v>0</v>
      </c>
      <c r="C134" s="46" t="s">
        <v>404</v>
      </c>
      <c r="D134" s="47">
        <v>0</v>
      </c>
      <c r="E134" s="47">
        <v>0</v>
      </c>
      <c r="F134" s="47">
        <v>0</v>
      </c>
      <c r="G134" s="49">
        <v>0</v>
      </c>
      <c r="H134" s="46">
        <v>0</v>
      </c>
      <c r="I134" s="37">
        <v>0</v>
      </c>
      <c r="J134" s="57" t="e">
        <v>#DIV/0!</v>
      </c>
      <c r="K134" s="46">
        <v>0</v>
      </c>
    </row>
    <row r="135" spans="1:11" ht="15" hidden="1" x14ac:dyDescent="0.25">
      <c r="A135" s="45">
        <v>23</v>
      </c>
      <c r="B135" s="90">
        <v>0</v>
      </c>
      <c r="C135" s="46" t="s">
        <v>404</v>
      </c>
      <c r="D135" s="47">
        <v>0</v>
      </c>
      <c r="E135" s="47">
        <v>0</v>
      </c>
      <c r="F135" s="47">
        <v>0</v>
      </c>
      <c r="G135" s="49">
        <v>0</v>
      </c>
      <c r="H135" s="46">
        <v>0</v>
      </c>
      <c r="I135" s="37">
        <v>0</v>
      </c>
      <c r="J135" s="57" t="e">
        <v>#DIV/0!</v>
      </c>
      <c r="K135" s="46">
        <v>0</v>
      </c>
    </row>
    <row r="136" spans="1:11" ht="15" hidden="1" x14ac:dyDescent="0.25">
      <c r="A136" s="45">
        <v>24</v>
      </c>
      <c r="B136" s="90">
        <v>0</v>
      </c>
      <c r="C136" s="46" t="s">
        <v>404</v>
      </c>
      <c r="D136" s="47">
        <v>0</v>
      </c>
      <c r="E136" s="47">
        <v>0</v>
      </c>
      <c r="F136" s="47">
        <v>0</v>
      </c>
      <c r="G136" s="49">
        <v>0</v>
      </c>
      <c r="H136" s="46">
        <v>0</v>
      </c>
      <c r="I136" s="37">
        <v>0</v>
      </c>
      <c r="J136" s="57" t="e">
        <v>#DIV/0!</v>
      </c>
      <c r="K136" s="46">
        <v>0</v>
      </c>
    </row>
    <row r="137" spans="1:11" ht="15" hidden="1" x14ac:dyDescent="0.25">
      <c r="A137" s="45">
        <v>25</v>
      </c>
      <c r="B137" s="90">
        <v>0</v>
      </c>
      <c r="C137" s="46" t="s">
        <v>404</v>
      </c>
      <c r="D137" s="47">
        <v>0</v>
      </c>
      <c r="E137" s="47">
        <v>0</v>
      </c>
      <c r="F137" s="47">
        <v>0</v>
      </c>
      <c r="G137" s="49">
        <v>0</v>
      </c>
      <c r="H137" s="46">
        <v>0</v>
      </c>
      <c r="I137" s="37">
        <v>0</v>
      </c>
      <c r="J137" s="57" t="e">
        <v>#DIV/0!</v>
      </c>
      <c r="K137" s="46">
        <v>0</v>
      </c>
    </row>
    <row r="138" spans="1:11" ht="15" hidden="1" x14ac:dyDescent="0.25">
      <c r="A138" s="45">
        <v>26</v>
      </c>
      <c r="B138" s="90">
        <v>0</v>
      </c>
      <c r="C138" s="46" t="s">
        <v>404</v>
      </c>
      <c r="D138" s="47">
        <v>0</v>
      </c>
      <c r="E138" s="47">
        <v>0</v>
      </c>
      <c r="F138" s="47">
        <v>0</v>
      </c>
      <c r="G138" s="49">
        <v>0</v>
      </c>
      <c r="H138" s="46">
        <v>0</v>
      </c>
      <c r="I138" s="37">
        <v>0</v>
      </c>
      <c r="J138" s="57" t="e">
        <v>#DIV/0!</v>
      </c>
      <c r="K138" s="46">
        <v>0</v>
      </c>
    </row>
    <row r="139" spans="1:11" ht="15" hidden="1" x14ac:dyDescent="0.25">
      <c r="A139" s="45">
        <v>27</v>
      </c>
      <c r="B139" s="90">
        <v>0</v>
      </c>
      <c r="C139" s="46" t="s">
        <v>404</v>
      </c>
      <c r="D139" s="47">
        <v>0</v>
      </c>
      <c r="E139" s="47">
        <v>0</v>
      </c>
      <c r="F139" s="47">
        <v>0</v>
      </c>
      <c r="G139" s="49">
        <v>0</v>
      </c>
      <c r="H139" s="46">
        <v>0</v>
      </c>
      <c r="I139" s="37">
        <v>0</v>
      </c>
      <c r="J139" s="57" t="e">
        <v>#DIV/0!</v>
      </c>
      <c r="K139" s="46">
        <v>0</v>
      </c>
    </row>
    <row r="140" spans="1:11" ht="15" hidden="1" x14ac:dyDescent="0.25">
      <c r="A140" s="45">
        <v>28</v>
      </c>
      <c r="B140" s="90">
        <v>0</v>
      </c>
      <c r="C140" s="46" t="s">
        <v>404</v>
      </c>
      <c r="D140" s="47">
        <v>0</v>
      </c>
      <c r="E140" s="47">
        <v>0</v>
      </c>
      <c r="F140" s="47">
        <v>0</v>
      </c>
      <c r="G140" s="49">
        <v>0</v>
      </c>
      <c r="H140" s="46">
        <v>0</v>
      </c>
      <c r="I140" s="37">
        <v>0</v>
      </c>
      <c r="J140" s="57" t="e">
        <v>#DIV/0!</v>
      </c>
      <c r="K140" s="46">
        <v>0</v>
      </c>
    </row>
    <row r="141" spans="1:11" ht="15" hidden="1" x14ac:dyDescent="0.25">
      <c r="A141" s="45">
        <v>29</v>
      </c>
      <c r="B141" s="90">
        <v>0</v>
      </c>
      <c r="C141" s="46" t="s">
        <v>404</v>
      </c>
      <c r="D141" s="47">
        <v>0</v>
      </c>
      <c r="E141" s="47">
        <v>0</v>
      </c>
      <c r="F141" s="47">
        <v>0</v>
      </c>
      <c r="G141" s="49">
        <v>0</v>
      </c>
      <c r="H141" s="46">
        <v>0</v>
      </c>
      <c r="I141" s="37">
        <v>0</v>
      </c>
      <c r="J141" s="57" t="e">
        <v>#DIV/0!</v>
      </c>
      <c r="K141" s="46">
        <v>0</v>
      </c>
    </row>
    <row r="142" spans="1:11" ht="15" hidden="1" x14ac:dyDescent="0.25">
      <c r="A142" s="45">
        <v>30</v>
      </c>
      <c r="B142" s="90">
        <v>0</v>
      </c>
      <c r="C142" s="46" t="s">
        <v>404</v>
      </c>
      <c r="D142" s="47">
        <v>0</v>
      </c>
      <c r="E142" s="47">
        <v>0</v>
      </c>
      <c r="F142" s="47">
        <v>0</v>
      </c>
      <c r="G142" s="49">
        <v>0</v>
      </c>
      <c r="H142" s="46">
        <v>0</v>
      </c>
      <c r="I142" s="37">
        <v>0</v>
      </c>
      <c r="J142" s="57" t="e">
        <v>#DIV/0!</v>
      </c>
      <c r="K142" s="46">
        <v>0</v>
      </c>
    </row>
  </sheetData>
  <sheetProtection password="CC59" sheet="1" objects="1" scenarios="1" selectLockedCells="1" selectUnlockedCells="1"/>
  <mergeCells count="48">
    <mergeCell ref="J102:K102"/>
    <mergeCell ref="A75:A76"/>
    <mergeCell ref="B75:B76"/>
    <mergeCell ref="C75:C76"/>
    <mergeCell ref="D75:F75"/>
    <mergeCell ref="G75:H75"/>
    <mergeCell ref="J75:K75"/>
    <mergeCell ref="A102:A103"/>
    <mergeCell ref="B102:B103"/>
    <mergeCell ref="C102:C103"/>
    <mergeCell ref="D102:F102"/>
    <mergeCell ref="G102:H102"/>
    <mergeCell ref="J61:K61"/>
    <mergeCell ref="A52:A53"/>
    <mergeCell ref="B52:B53"/>
    <mergeCell ref="C52:C53"/>
    <mergeCell ref="D52:F52"/>
    <mergeCell ref="G52:H52"/>
    <mergeCell ref="J52:K52"/>
    <mergeCell ref="A61:A62"/>
    <mergeCell ref="B61:B62"/>
    <mergeCell ref="C61:C62"/>
    <mergeCell ref="D61:F61"/>
    <mergeCell ref="G61:H61"/>
    <mergeCell ref="J29:K29"/>
    <mergeCell ref="A11:A12"/>
    <mergeCell ref="B11:B12"/>
    <mergeCell ref="C11:C12"/>
    <mergeCell ref="D11:F11"/>
    <mergeCell ref="G11:H11"/>
    <mergeCell ref="J11:K11"/>
    <mergeCell ref="A29:A30"/>
    <mergeCell ref="B29:B30"/>
    <mergeCell ref="C29:C30"/>
    <mergeCell ref="D29:F29"/>
    <mergeCell ref="G29:H29"/>
    <mergeCell ref="J3:K3"/>
    <mergeCell ref="A3:A4"/>
    <mergeCell ref="B3:B4"/>
    <mergeCell ref="C3:C4"/>
    <mergeCell ref="D3:F3"/>
    <mergeCell ref="G3:H3"/>
    <mergeCell ref="J111:K111"/>
    <mergeCell ref="A111:A112"/>
    <mergeCell ref="B111:B112"/>
    <mergeCell ref="C111:C112"/>
    <mergeCell ref="D111:F111"/>
    <mergeCell ref="G111:H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V41"/>
  <sheetViews>
    <sheetView showGridLines="0" showZeros="0" zoomScale="90" zoomScaleNormal="90" workbookViewId="0">
      <selection activeCell="K1" sqref="K1"/>
    </sheetView>
  </sheetViews>
  <sheetFormatPr defaultRowHeight="12.75" x14ac:dyDescent="0.2"/>
  <cols>
    <col min="1" max="1" width="3.85546875" customWidth="1"/>
    <col min="2" max="2" width="19.5703125" bestFit="1" customWidth="1"/>
    <col min="3" max="3" width="5" customWidth="1"/>
    <col min="4" max="4" width="4.42578125" customWidth="1"/>
    <col min="5" max="5" width="6.85546875" hidden="1" customWidth="1"/>
    <col min="6" max="6" width="6.28515625" customWidth="1"/>
    <col min="7" max="7" width="4.85546875" hidden="1" customWidth="1"/>
    <col min="8" max="8" width="6.42578125" hidden="1" customWidth="1"/>
    <col min="9" max="9" width="17" customWidth="1"/>
    <col min="10" max="10" width="5.5703125" customWidth="1"/>
    <col min="11" max="16" width="12.28515625" customWidth="1"/>
    <col min="17" max="17" width="4.140625" customWidth="1"/>
    <col min="18" max="18" width="9.5703125" customWidth="1"/>
    <col min="19" max="20" width="5.7109375" customWidth="1"/>
    <col min="21" max="21" width="6.42578125" bestFit="1" customWidth="1"/>
    <col min="22" max="22" width="7.7109375" customWidth="1"/>
    <col min="23" max="23" width="4.85546875" customWidth="1"/>
  </cols>
  <sheetData>
    <row r="1" spans="1:22" ht="58.5" customHeight="1" x14ac:dyDescent="0.25">
      <c r="B1" s="1" t="s">
        <v>2</v>
      </c>
      <c r="O1" s="26" t="s">
        <v>3</v>
      </c>
    </row>
    <row r="2" spans="1:22" ht="15" x14ac:dyDescent="0.25">
      <c r="J2" s="3"/>
      <c r="O2" s="25" t="s">
        <v>405</v>
      </c>
    </row>
    <row r="3" spans="1:22" ht="15" x14ac:dyDescent="0.25">
      <c r="A3" t="s">
        <v>4</v>
      </c>
      <c r="J3" s="3"/>
      <c r="O3" s="25" t="s">
        <v>90</v>
      </c>
    </row>
    <row r="4" spans="1:22" ht="15" x14ac:dyDescent="0.25">
      <c r="J4" s="3"/>
      <c r="O4" s="25" t="s">
        <v>67</v>
      </c>
    </row>
    <row r="5" spans="1:22" x14ac:dyDescent="0.2">
      <c r="B5" s="30">
        <v>43548</v>
      </c>
    </row>
    <row r="6" spans="1:22" ht="15.75" x14ac:dyDescent="0.25">
      <c r="E6" s="4"/>
      <c r="F6" s="4"/>
      <c r="G6" s="4"/>
      <c r="H6" s="4"/>
      <c r="I6" s="4"/>
      <c r="J6" t="s">
        <v>5</v>
      </c>
      <c r="M6" s="23"/>
      <c r="N6" s="23" t="s">
        <v>27</v>
      </c>
      <c r="P6" t="s">
        <v>14</v>
      </c>
      <c r="S6" s="24">
        <v>80</v>
      </c>
      <c r="T6" s="11" t="s">
        <v>15</v>
      </c>
    </row>
    <row r="7" spans="1:22" ht="13.5" thickBot="1" x14ac:dyDescent="0.25">
      <c r="A7" s="5"/>
      <c r="B7" s="28">
        <v>43548</v>
      </c>
      <c r="C7" s="16" t="s">
        <v>6</v>
      </c>
      <c r="D7" s="5"/>
      <c r="E7" s="5"/>
      <c r="F7" s="5"/>
      <c r="G7" s="5"/>
      <c r="H7" s="5"/>
      <c r="I7" s="5"/>
      <c r="J7" s="5"/>
      <c r="K7" s="5"/>
      <c r="L7" s="95" t="s">
        <v>80</v>
      </c>
      <c r="M7" s="16">
        <v>4</v>
      </c>
      <c r="N7" s="59" t="s">
        <v>39</v>
      </c>
      <c r="O7" s="5"/>
      <c r="P7" s="5" t="s">
        <v>16</v>
      </c>
      <c r="Q7" s="5"/>
      <c r="R7" s="5"/>
      <c r="S7" s="73">
        <v>3.472222222222222E-3</v>
      </c>
      <c r="T7" s="13" t="s">
        <v>58</v>
      </c>
      <c r="U7" s="5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32" t="s">
        <v>57</v>
      </c>
      <c r="E8" s="132" t="s">
        <v>161</v>
      </c>
      <c r="F8" s="132" t="s">
        <v>161</v>
      </c>
      <c r="G8" s="132" t="s">
        <v>36</v>
      </c>
      <c r="H8" s="132" t="s">
        <v>35</v>
      </c>
      <c r="I8" s="133" t="s">
        <v>54</v>
      </c>
      <c r="J8" s="128" t="s">
        <v>37</v>
      </c>
      <c r="K8" s="136" t="s">
        <v>101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27" t="s">
        <v>100</v>
      </c>
    </row>
    <row r="9" spans="1:22" ht="12.75" customHeight="1" x14ac:dyDescent="0.2">
      <c r="A9" s="7" t="s">
        <v>21</v>
      </c>
      <c r="B9" s="7"/>
      <c r="C9" s="7" t="s">
        <v>1</v>
      </c>
      <c r="D9" s="123"/>
      <c r="E9" s="123"/>
      <c r="F9" s="123"/>
      <c r="G9" s="123"/>
      <c r="H9" s="123"/>
      <c r="I9" s="125"/>
      <c r="J9" s="128"/>
      <c r="K9" s="109" t="s">
        <v>102</v>
      </c>
      <c r="L9" s="94" t="s">
        <v>103</v>
      </c>
      <c r="M9" s="94" t="s">
        <v>104</v>
      </c>
      <c r="N9" s="94" t="s">
        <v>105</v>
      </c>
      <c r="O9" s="94" t="s">
        <v>106</v>
      </c>
      <c r="P9" s="91" t="s">
        <v>107</v>
      </c>
      <c r="Q9" s="134" t="s">
        <v>38</v>
      </c>
      <c r="R9" s="135"/>
      <c r="S9" s="130" t="s">
        <v>65</v>
      </c>
      <c r="T9" s="123" t="s">
        <v>66</v>
      </c>
      <c r="U9" s="123" t="s">
        <v>32</v>
      </c>
      <c r="V9" s="128"/>
    </row>
    <row r="10" spans="1:22" ht="26.25" thickBot="1" x14ac:dyDescent="0.25">
      <c r="A10" s="14"/>
      <c r="B10" s="14"/>
      <c r="C10" s="14"/>
      <c r="D10" s="124"/>
      <c r="E10" s="124"/>
      <c r="F10" s="124"/>
      <c r="G10" s="124"/>
      <c r="H10" s="124"/>
      <c r="I10" s="126"/>
      <c r="J10" s="129"/>
      <c r="K10" s="119" t="s">
        <v>160</v>
      </c>
      <c r="L10" s="120" t="s">
        <v>160</v>
      </c>
      <c r="M10" s="120" t="s">
        <v>160</v>
      </c>
      <c r="N10" s="120" t="s">
        <v>160</v>
      </c>
      <c r="O10" s="120" t="s">
        <v>160</v>
      </c>
      <c r="P10" s="113" t="s">
        <v>160</v>
      </c>
      <c r="Q10" s="77" t="s">
        <v>56</v>
      </c>
      <c r="R10" s="76" t="s">
        <v>55</v>
      </c>
      <c r="S10" s="131"/>
      <c r="T10" s="124"/>
      <c r="U10" s="124"/>
      <c r="V10" s="129"/>
    </row>
    <row r="11" spans="1:22" ht="12.75" customHeight="1" thickTop="1" x14ac:dyDescent="0.2">
      <c r="A11" s="8">
        <v>5</v>
      </c>
      <c r="B11" s="15" t="s">
        <v>70</v>
      </c>
      <c r="C11" s="8">
        <v>2</v>
      </c>
      <c r="D11" s="8" t="s">
        <v>401</v>
      </c>
      <c r="E11" s="8">
        <v>2.4</v>
      </c>
      <c r="F11" s="8">
        <v>800</v>
      </c>
      <c r="G11" s="8">
        <v>24</v>
      </c>
      <c r="H11" s="61">
        <v>550633</v>
      </c>
      <c r="I11" s="78" t="s">
        <v>71</v>
      </c>
      <c r="J11" s="75">
        <v>0</v>
      </c>
      <c r="K11" s="58" t="s">
        <v>343</v>
      </c>
      <c r="L11" s="71" t="s">
        <v>344</v>
      </c>
      <c r="M11" s="58" t="s">
        <v>345</v>
      </c>
      <c r="N11" s="71" t="s">
        <v>346</v>
      </c>
      <c r="O11" s="58">
        <v>0</v>
      </c>
      <c r="P11" s="71">
        <v>0</v>
      </c>
      <c r="Q11" s="96" t="s">
        <v>347</v>
      </c>
      <c r="R11" s="71" t="s">
        <v>348</v>
      </c>
      <c r="S11" s="72">
        <v>0</v>
      </c>
      <c r="T11" s="79" t="s">
        <v>404</v>
      </c>
      <c r="U11" s="18">
        <v>1</v>
      </c>
      <c r="V11" s="101">
        <v>400</v>
      </c>
    </row>
    <row r="12" spans="1:22" ht="12.75" customHeight="1" x14ac:dyDescent="0.2">
      <c r="A12" s="8">
        <v>1</v>
      </c>
      <c r="B12" s="15" t="s">
        <v>74</v>
      </c>
      <c r="C12" s="8">
        <v>2</v>
      </c>
      <c r="D12" s="8" t="s">
        <v>83</v>
      </c>
      <c r="E12" s="8">
        <v>2.4</v>
      </c>
      <c r="F12" s="8">
        <v>600</v>
      </c>
      <c r="G12" s="8">
        <v>1</v>
      </c>
      <c r="H12" s="61">
        <v>2378</v>
      </c>
      <c r="I12" s="78" t="s">
        <v>75</v>
      </c>
      <c r="J12" s="75">
        <v>0</v>
      </c>
      <c r="K12" s="58" t="s">
        <v>349</v>
      </c>
      <c r="L12" s="71" t="s">
        <v>350</v>
      </c>
      <c r="M12" s="58" t="s">
        <v>351</v>
      </c>
      <c r="N12" s="71" t="s">
        <v>180</v>
      </c>
      <c r="O12" s="58">
        <v>0</v>
      </c>
      <c r="P12" s="71">
        <v>0</v>
      </c>
      <c r="Q12" s="96" t="s">
        <v>352</v>
      </c>
      <c r="R12" s="71" t="s">
        <v>353</v>
      </c>
      <c r="S12" s="72">
        <v>0</v>
      </c>
      <c r="T12" s="79" t="s">
        <v>404</v>
      </c>
      <c r="U12" s="18">
        <v>2</v>
      </c>
      <c r="V12" s="102">
        <v>300</v>
      </c>
    </row>
    <row r="13" spans="1:22" x14ac:dyDescent="0.2">
      <c r="A13" s="8">
        <v>2</v>
      </c>
      <c r="B13" s="15" t="s">
        <v>72</v>
      </c>
      <c r="C13" s="8">
        <v>2</v>
      </c>
      <c r="D13" s="8" t="s">
        <v>83</v>
      </c>
      <c r="E13" s="8">
        <v>2.4</v>
      </c>
      <c r="F13" s="8">
        <v>394</v>
      </c>
      <c r="G13" s="8">
        <v>8</v>
      </c>
      <c r="H13" s="61">
        <v>2620</v>
      </c>
      <c r="I13" s="78" t="s">
        <v>76</v>
      </c>
      <c r="J13" s="75">
        <v>0</v>
      </c>
      <c r="K13" s="58" t="s">
        <v>354</v>
      </c>
      <c r="L13" s="71" t="s">
        <v>355</v>
      </c>
      <c r="M13" s="58" t="s">
        <v>356</v>
      </c>
      <c r="N13" s="71" t="s">
        <v>357</v>
      </c>
      <c r="O13" s="58">
        <v>0</v>
      </c>
      <c r="P13" s="71">
        <v>0</v>
      </c>
      <c r="Q13" s="96" t="s">
        <v>358</v>
      </c>
      <c r="R13" s="71" t="s">
        <v>359</v>
      </c>
      <c r="S13" s="72">
        <v>0</v>
      </c>
      <c r="T13" s="79" t="s">
        <v>404</v>
      </c>
      <c r="U13" s="18">
        <v>3</v>
      </c>
      <c r="V13" s="102">
        <v>225</v>
      </c>
    </row>
    <row r="14" spans="1:22" x14ac:dyDescent="0.2">
      <c r="A14" s="8">
        <v>4</v>
      </c>
      <c r="B14" s="15" t="s">
        <v>114</v>
      </c>
      <c r="C14" s="8" t="s">
        <v>402</v>
      </c>
      <c r="D14" s="8" t="s">
        <v>401</v>
      </c>
      <c r="E14" s="8">
        <v>2.4</v>
      </c>
      <c r="F14" s="8">
        <v>469</v>
      </c>
      <c r="G14" s="8">
        <v>13</v>
      </c>
      <c r="H14" s="61">
        <v>15275</v>
      </c>
      <c r="I14" s="78" t="s">
        <v>148</v>
      </c>
      <c r="J14" s="75">
        <v>0</v>
      </c>
      <c r="K14" s="58" t="s">
        <v>360</v>
      </c>
      <c r="L14" s="71" t="s">
        <v>361</v>
      </c>
      <c r="M14" s="58" t="s">
        <v>362</v>
      </c>
      <c r="N14" s="71" t="s">
        <v>180</v>
      </c>
      <c r="O14" s="58">
        <v>0</v>
      </c>
      <c r="P14" s="71">
        <v>0</v>
      </c>
      <c r="Q14" s="96" t="s">
        <v>363</v>
      </c>
      <c r="R14" s="71" t="s">
        <v>364</v>
      </c>
      <c r="S14" s="72">
        <v>0</v>
      </c>
      <c r="T14" s="79" t="s">
        <v>404</v>
      </c>
      <c r="U14" s="18">
        <v>4</v>
      </c>
      <c r="V14" s="102">
        <v>169</v>
      </c>
    </row>
    <row r="15" spans="1:22" x14ac:dyDescent="0.2">
      <c r="A15" s="8">
        <v>7</v>
      </c>
      <c r="B15" s="15" t="s">
        <v>127</v>
      </c>
      <c r="C15" s="8" t="s">
        <v>402</v>
      </c>
      <c r="D15" s="8" t="s">
        <v>83</v>
      </c>
      <c r="E15" s="8">
        <v>2.4</v>
      </c>
      <c r="F15" s="8">
        <v>127</v>
      </c>
      <c r="G15" s="8">
        <v>0</v>
      </c>
      <c r="H15" s="61" t="s">
        <v>404</v>
      </c>
      <c r="I15" s="78" t="s">
        <v>131</v>
      </c>
      <c r="J15" s="75">
        <v>0</v>
      </c>
      <c r="K15" s="58" t="s">
        <v>365</v>
      </c>
      <c r="L15" s="71" t="s">
        <v>366</v>
      </c>
      <c r="M15" s="58" t="s">
        <v>367</v>
      </c>
      <c r="N15" s="71" t="s">
        <v>368</v>
      </c>
      <c r="O15" s="58">
        <v>0</v>
      </c>
      <c r="P15" s="71">
        <v>0</v>
      </c>
      <c r="Q15" s="96" t="s">
        <v>369</v>
      </c>
      <c r="R15" s="71" t="s">
        <v>370</v>
      </c>
      <c r="S15" s="72">
        <v>0</v>
      </c>
      <c r="T15" s="79" t="s">
        <v>404</v>
      </c>
      <c r="U15" s="18">
        <v>5</v>
      </c>
      <c r="V15" s="102">
        <v>127</v>
      </c>
    </row>
    <row r="16" spans="1:22" x14ac:dyDescent="0.2">
      <c r="A16" s="8">
        <v>6</v>
      </c>
      <c r="B16" s="15" t="s">
        <v>115</v>
      </c>
      <c r="C16" s="8" t="s">
        <v>402</v>
      </c>
      <c r="D16" s="8" t="s">
        <v>401</v>
      </c>
      <c r="E16" s="8">
        <v>2.4</v>
      </c>
      <c r="F16" s="8">
        <v>321</v>
      </c>
      <c r="G16" s="8">
        <v>0</v>
      </c>
      <c r="H16" s="61" t="s">
        <v>404</v>
      </c>
      <c r="I16" s="78" t="s">
        <v>116</v>
      </c>
      <c r="J16" s="75">
        <v>0</v>
      </c>
      <c r="K16" s="58" t="s">
        <v>180</v>
      </c>
      <c r="L16" s="71" t="s">
        <v>371</v>
      </c>
      <c r="M16" s="58" t="s">
        <v>372</v>
      </c>
      <c r="N16" s="71" t="s">
        <v>373</v>
      </c>
      <c r="O16" s="58">
        <v>0</v>
      </c>
      <c r="P16" s="71">
        <v>0</v>
      </c>
      <c r="Q16" s="96" t="s">
        <v>374</v>
      </c>
      <c r="R16" s="71" t="s">
        <v>375</v>
      </c>
      <c r="S16" s="72">
        <v>0</v>
      </c>
      <c r="T16" s="79" t="s">
        <v>404</v>
      </c>
      <c r="U16" s="18">
        <v>6</v>
      </c>
      <c r="V16" s="102">
        <v>96</v>
      </c>
    </row>
    <row r="17" spans="1:22" x14ac:dyDescent="0.2">
      <c r="A17" s="8">
        <v>3</v>
      </c>
      <c r="B17" s="15" t="s">
        <v>129</v>
      </c>
      <c r="C17" s="8" t="s">
        <v>402</v>
      </c>
      <c r="D17" s="8" t="s">
        <v>83</v>
      </c>
      <c r="E17" s="8">
        <v>2.4</v>
      </c>
      <c r="F17" s="8">
        <v>71</v>
      </c>
      <c r="G17" s="8">
        <v>0</v>
      </c>
      <c r="H17" s="61" t="s">
        <v>404</v>
      </c>
      <c r="I17" s="78" t="s">
        <v>130</v>
      </c>
      <c r="J17" s="75">
        <v>0</v>
      </c>
      <c r="K17" s="58" t="s">
        <v>376</v>
      </c>
      <c r="L17" s="71" t="s">
        <v>180</v>
      </c>
      <c r="M17" s="58" t="s">
        <v>180</v>
      </c>
      <c r="N17" s="71" t="s">
        <v>180</v>
      </c>
      <c r="O17" s="58">
        <v>0</v>
      </c>
      <c r="P17" s="71">
        <v>0</v>
      </c>
      <c r="Q17" s="96" t="s">
        <v>340</v>
      </c>
      <c r="R17" s="71" t="s">
        <v>377</v>
      </c>
      <c r="S17" s="72">
        <v>0</v>
      </c>
      <c r="T17" s="79" t="s">
        <v>404</v>
      </c>
      <c r="U17" s="18">
        <v>7</v>
      </c>
      <c r="V17" s="102">
        <v>71</v>
      </c>
    </row>
    <row r="18" spans="1:22" hidden="1" x14ac:dyDescent="0.2">
      <c r="A18" s="8">
        <v>8</v>
      </c>
      <c r="B18" s="15" t="s">
        <v>404</v>
      </c>
      <c r="C18" s="8" t="s">
        <v>404</v>
      </c>
      <c r="D18" s="8" t="s">
        <v>404</v>
      </c>
      <c r="E18" s="8" t="s">
        <v>404</v>
      </c>
      <c r="F18" s="8">
        <v>0</v>
      </c>
      <c r="G18" s="8" t="s">
        <v>404</v>
      </c>
      <c r="H18" s="61" t="s">
        <v>404</v>
      </c>
      <c r="I18" s="78" t="s">
        <v>404</v>
      </c>
      <c r="J18" s="75">
        <v>0</v>
      </c>
      <c r="K18" s="58">
        <v>0</v>
      </c>
      <c r="L18" s="71">
        <v>0</v>
      </c>
      <c r="M18" s="58">
        <v>0</v>
      </c>
      <c r="N18" s="71">
        <v>0</v>
      </c>
      <c r="O18" s="58">
        <v>0</v>
      </c>
      <c r="P18" s="71">
        <v>0</v>
      </c>
      <c r="Q18" s="96">
        <v>0</v>
      </c>
      <c r="R18" s="71">
        <v>0</v>
      </c>
      <c r="S18" s="72">
        <v>0</v>
      </c>
      <c r="T18" s="79" t="s">
        <v>404</v>
      </c>
      <c r="U18" s="18">
        <v>0</v>
      </c>
      <c r="V18" s="102">
        <v>0</v>
      </c>
    </row>
    <row r="19" spans="1:22" hidden="1" x14ac:dyDescent="0.2">
      <c r="A19" s="8">
        <v>9</v>
      </c>
      <c r="B19" s="15" t="s">
        <v>404</v>
      </c>
      <c r="C19" s="8" t="s">
        <v>404</v>
      </c>
      <c r="D19" s="8" t="s">
        <v>404</v>
      </c>
      <c r="E19" s="8" t="s">
        <v>404</v>
      </c>
      <c r="F19" s="8">
        <v>0</v>
      </c>
      <c r="G19" s="8" t="s">
        <v>404</v>
      </c>
      <c r="H19" s="61" t="s">
        <v>404</v>
      </c>
      <c r="I19" s="78" t="s">
        <v>404</v>
      </c>
      <c r="J19" s="75">
        <v>0</v>
      </c>
      <c r="K19" s="58">
        <v>0</v>
      </c>
      <c r="L19" s="71">
        <v>0</v>
      </c>
      <c r="M19" s="58">
        <v>0</v>
      </c>
      <c r="N19" s="71">
        <v>0</v>
      </c>
      <c r="O19" s="58">
        <v>0</v>
      </c>
      <c r="P19" s="71">
        <v>0</v>
      </c>
      <c r="Q19" s="96">
        <v>0</v>
      </c>
      <c r="R19" s="71">
        <v>0</v>
      </c>
      <c r="S19" s="72">
        <v>0</v>
      </c>
      <c r="T19" s="79" t="s">
        <v>404</v>
      </c>
      <c r="U19" s="18">
        <v>0</v>
      </c>
      <c r="V19" s="102">
        <v>0</v>
      </c>
    </row>
    <row r="20" spans="1:22" hidden="1" x14ac:dyDescent="0.2">
      <c r="A20" s="8">
        <v>10</v>
      </c>
      <c r="B20" s="15" t="s">
        <v>404</v>
      </c>
      <c r="C20" s="8" t="s">
        <v>404</v>
      </c>
      <c r="D20" s="8" t="s">
        <v>404</v>
      </c>
      <c r="E20" s="8" t="s">
        <v>404</v>
      </c>
      <c r="F20" s="8">
        <v>0</v>
      </c>
      <c r="G20" s="8" t="s">
        <v>404</v>
      </c>
      <c r="H20" s="61" t="s">
        <v>404</v>
      </c>
      <c r="I20" s="78" t="s">
        <v>404</v>
      </c>
      <c r="J20" s="75">
        <v>0</v>
      </c>
      <c r="K20" s="58">
        <v>0</v>
      </c>
      <c r="L20" s="71">
        <v>0</v>
      </c>
      <c r="M20" s="58">
        <v>0</v>
      </c>
      <c r="N20" s="71">
        <v>0</v>
      </c>
      <c r="O20" s="58">
        <v>0</v>
      </c>
      <c r="P20" s="71">
        <v>0</v>
      </c>
      <c r="Q20" s="96">
        <v>0</v>
      </c>
      <c r="R20" s="71">
        <v>0</v>
      </c>
      <c r="S20" s="72">
        <v>0</v>
      </c>
      <c r="T20" s="79" t="s">
        <v>404</v>
      </c>
      <c r="U20" s="18">
        <v>0</v>
      </c>
      <c r="V20" s="102">
        <v>0</v>
      </c>
    </row>
    <row r="21" spans="1:22" hidden="1" x14ac:dyDescent="0.2">
      <c r="A21" s="8">
        <v>11</v>
      </c>
      <c r="B21" s="15" t="s">
        <v>404</v>
      </c>
      <c r="C21" s="8" t="s">
        <v>404</v>
      </c>
      <c r="D21" s="8" t="s">
        <v>404</v>
      </c>
      <c r="E21" s="8" t="s">
        <v>404</v>
      </c>
      <c r="F21" s="8">
        <v>0</v>
      </c>
      <c r="G21" s="8" t="s">
        <v>404</v>
      </c>
      <c r="H21" s="61" t="s">
        <v>404</v>
      </c>
      <c r="I21" s="78" t="s">
        <v>404</v>
      </c>
      <c r="J21" s="75"/>
      <c r="K21" s="58">
        <v>0</v>
      </c>
      <c r="L21" s="71">
        <v>0</v>
      </c>
      <c r="M21" s="58">
        <v>0</v>
      </c>
      <c r="N21" s="71">
        <v>0</v>
      </c>
      <c r="O21" s="58">
        <v>0</v>
      </c>
      <c r="P21" s="71">
        <v>0</v>
      </c>
      <c r="Q21" s="96">
        <v>0</v>
      </c>
      <c r="R21" s="71">
        <v>0</v>
      </c>
      <c r="S21" s="72">
        <v>0</v>
      </c>
      <c r="T21" s="79" t="s">
        <v>404</v>
      </c>
      <c r="U21" s="18">
        <v>0</v>
      </c>
      <c r="V21" s="102">
        <v>0</v>
      </c>
    </row>
    <row r="22" spans="1:22" hidden="1" x14ac:dyDescent="0.2">
      <c r="A22" s="8">
        <v>12</v>
      </c>
      <c r="B22" s="15" t="s">
        <v>404</v>
      </c>
      <c r="C22" s="8" t="s">
        <v>404</v>
      </c>
      <c r="D22" s="8" t="s">
        <v>404</v>
      </c>
      <c r="E22" s="8" t="s">
        <v>404</v>
      </c>
      <c r="F22" s="8">
        <v>0</v>
      </c>
      <c r="G22" s="8" t="s">
        <v>404</v>
      </c>
      <c r="H22" s="61" t="s">
        <v>404</v>
      </c>
      <c r="I22" s="78" t="s">
        <v>404</v>
      </c>
      <c r="J22" s="75"/>
      <c r="K22" s="58">
        <v>0</v>
      </c>
      <c r="L22" s="71">
        <v>0</v>
      </c>
      <c r="M22" s="58">
        <v>0</v>
      </c>
      <c r="N22" s="71">
        <v>0</v>
      </c>
      <c r="O22" s="58">
        <v>0</v>
      </c>
      <c r="P22" s="71">
        <v>0</v>
      </c>
      <c r="Q22" s="96">
        <v>0</v>
      </c>
      <c r="R22" s="71">
        <v>0</v>
      </c>
      <c r="S22" s="72">
        <v>0</v>
      </c>
      <c r="T22" s="79" t="s">
        <v>404</v>
      </c>
      <c r="U22" s="18">
        <v>0</v>
      </c>
      <c r="V22" s="102">
        <v>0</v>
      </c>
    </row>
    <row r="23" spans="1:22" hidden="1" x14ac:dyDescent="0.2">
      <c r="A23" s="8">
        <v>13</v>
      </c>
      <c r="B23" s="15" t="s">
        <v>404</v>
      </c>
      <c r="C23" s="8" t="s">
        <v>404</v>
      </c>
      <c r="D23" s="8" t="s">
        <v>404</v>
      </c>
      <c r="E23" s="8" t="s">
        <v>404</v>
      </c>
      <c r="F23" s="8">
        <v>0</v>
      </c>
      <c r="G23" s="8" t="s">
        <v>404</v>
      </c>
      <c r="H23" s="61" t="s">
        <v>404</v>
      </c>
      <c r="I23" s="78" t="s">
        <v>404</v>
      </c>
      <c r="J23" s="75"/>
      <c r="K23" s="58">
        <v>0</v>
      </c>
      <c r="L23" s="71">
        <v>0</v>
      </c>
      <c r="M23" s="58">
        <v>0</v>
      </c>
      <c r="N23" s="71">
        <v>0</v>
      </c>
      <c r="O23" s="58">
        <v>0</v>
      </c>
      <c r="P23" s="71">
        <v>0</v>
      </c>
      <c r="Q23" s="96">
        <v>0</v>
      </c>
      <c r="R23" s="71">
        <v>0</v>
      </c>
      <c r="S23" s="72">
        <v>0</v>
      </c>
      <c r="T23" s="79" t="s">
        <v>404</v>
      </c>
      <c r="U23" s="18">
        <v>0</v>
      </c>
      <c r="V23" s="102">
        <v>0</v>
      </c>
    </row>
    <row r="24" spans="1:22" hidden="1" x14ac:dyDescent="0.2">
      <c r="A24" s="8">
        <v>14</v>
      </c>
      <c r="B24" s="15" t="s">
        <v>404</v>
      </c>
      <c r="C24" s="8" t="s">
        <v>404</v>
      </c>
      <c r="D24" s="8" t="s">
        <v>404</v>
      </c>
      <c r="E24" s="8" t="s">
        <v>404</v>
      </c>
      <c r="F24" s="8">
        <v>0</v>
      </c>
      <c r="G24" s="8" t="s">
        <v>404</v>
      </c>
      <c r="H24" s="61" t="s">
        <v>404</v>
      </c>
      <c r="I24" s="78" t="s">
        <v>404</v>
      </c>
      <c r="J24" s="75"/>
      <c r="K24" s="58">
        <v>0</v>
      </c>
      <c r="L24" s="71">
        <v>0</v>
      </c>
      <c r="M24" s="58">
        <v>0</v>
      </c>
      <c r="N24" s="71">
        <v>0</v>
      </c>
      <c r="O24" s="58">
        <v>0</v>
      </c>
      <c r="P24" s="71">
        <v>0</v>
      </c>
      <c r="Q24" s="96">
        <v>0</v>
      </c>
      <c r="R24" s="71">
        <v>0</v>
      </c>
      <c r="S24" s="72">
        <v>0</v>
      </c>
      <c r="T24" s="79" t="s">
        <v>404</v>
      </c>
      <c r="U24" s="18">
        <v>0</v>
      </c>
      <c r="V24" s="102">
        <v>0</v>
      </c>
    </row>
    <row r="25" spans="1:22" hidden="1" x14ac:dyDescent="0.2">
      <c r="A25" s="8">
        <v>15</v>
      </c>
      <c r="B25" s="15" t="s">
        <v>404</v>
      </c>
      <c r="C25" s="8" t="s">
        <v>404</v>
      </c>
      <c r="D25" s="8" t="s">
        <v>404</v>
      </c>
      <c r="E25" s="8" t="s">
        <v>404</v>
      </c>
      <c r="F25" s="8">
        <v>0</v>
      </c>
      <c r="G25" s="8" t="s">
        <v>404</v>
      </c>
      <c r="H25" s="61" t="s">
        <v>404</v>
      </c>
      <c r="I25" s="78" t="s">
        <v>404</v>
      </c>
      <c r="J25" s="75"/>
      <c r="K25" s="58">
        <v>0</v>
      </c>
      <c r="L25" s="71">
        <v>0</v>
      </c>
      <c r="M25" s="58">
        <v>0</v>
      </c>
      <c r="N25" s="71">
        <v>0</v>
      </c>
      <c r="O25" s="58">
        <v>0</v>
      </c>
      <c r="P25" s="71">
        <v>0</v>
      </c>
      <c r="Q25" s="96">
        <v>0</v>
      </c>
      <c r="R25" s="71">
        <v>0</v>
      </c>
      <c r="S25" s="72">
        <v>0</v>
      </c>
      <c r="T25" s="79" t="s">
        <v>404</v>
      </c>
      <c r="U25" s="18">
        <v>0</v>
      </c>
      <c r="V25" s="102">
        <v>0</v>
      </c>
    </row>
    <row r="26" spans="1:22" hidden="1" x14ac:dyDescent="0.2">
      <c r="A26" s="8">
        <v>16</v>
      </c>
      <c r="B26" s="15" t="s">
        <v>404</v>
      </c>
      <c r="C26" s="8" t="s">
        <v>404</v>
      </c>
      <c r="D26" s="8" t="s">
        <v>404</v>
      </c>
      <c r="E26" s="8" t="s">
        <v>404</v>
      </c>
      <c r="F26" s="8">
        <v>0</v>
      </c>
      <c r="G26" s="8" t="s">
        <v>404</v>
      </c>
      <c r="H26" s="61" t="s">
        <v>404</v>
      </c>
      <c r="I26" s="78" t="s">
        <v>404</v>
      </c>
      <c r="J26" s="75"/>
      <c r="K26" s="58">
        <v>0</v>
      </c>
      <c r="L26" s="71">
        <v>0</v>
      </c>
      <c r="M26" s="58">
        <v>0</v>
      </c>
      <c r="N26" s="71">
        <v>0</v>
      </c>
      <c r="O26" s="58">
        <v>0</v>
      </c>
      <c r="P26" s="71">
        <v>0</v>
      </c>
      <c r="Q26" s="96">
        <v>0</v>
      </c>
      <c r="R26" s="71">
        <v>0</v>
      </c>
      <c r="S26" s="72">
        <v>0</v>
      </c>
      <c r="T26" s="79" t="s">
        <v>404</v>
      </c>
      <c r="U26" s="18">
        <v>0</v>
      </c>
      <c r="V26" s="102">
        <v>0</v>
      </c>
    </row>
    <row r="27" spans="1:22" hidden="1" x14ac:dyDescent="0.2">
      <c r="A27" s="8">
        <v>17</v>
      </c>
      <c r="B27" s="15" t="s">
        <v>404</v>
      </c>
      <c r="C27" s="8" t="s">
        <v>404</v>
      </c>
      <c r="D27" s="8" t="s">
        <v>404</v>
      </c>
      <c r="E27" s="8" t="s">
        <v>404</v>
      </c>
      <c r="F27" s="8">
        <v>0</v>
      </c>
      <c r="G27" s="8" t="s">
        <v>404</v>
      </c>
      <c r="H27" s="61" t="s">
        <v>404</v>
      </c>
      <c r="I27" s="78" t="s">
        <v>404</v>
      </c>
      <c r="J27" s="75"/>
      <c r="K27" s="58">
        <v>0</v>
      </c>
      <c r="L27" s="71">
        <v>0</v>
      </c>
      <c r="M27" s="58">
        <v>0</v>
      </c>
      <c r="N27" s="71">
        <v>0</v>
      </c>
      <c r="O27" s="58">
        <v>0</v>
      </c>
      <c r="P27" s="71">
        <v>0</v>
      </c>
      <c r="Q27" s="96">
        <v>0</v>
      </c>
      <c r="R27" s="71">
        <v>0</v>
      </c>
      <c r="S27" s="72">
        <v>0</v>
      </c>
      <c r="T27" s="79" t="s">
        <v>404</v>
      </c>
      <c r="U27" s="18">
        <v>0</v>
      </c>
      <c r="V27" s="102">
        <v>0</v>
      </c>
    </row>
    <row r="28" spans="1:22" hidden="1" x14ac:dyDescent="0.2">
      <c r="A28" s="8">
        <v>18</v>
      </c>
      <c r="B28" s="15" t="s">
        <v>404</v>
      </c>
      <c r="C28" s="8" t="s">
        <v>404</v>
      </c>
      <c r="D28" s="8" t="s">
        <v>404</v>
      </c>
      <c r="E28" s="8" t="s">
        <v>404</v>
      </c>
      <c r="F28" s="8">
        <v>0</v>
      </c>
      <c r="G28" s="8" t="s">
        <v>404</v>
      </c>
      <c r="H28" s="61" t="s">
        <v>404</v>
      </c>
      <c r="I28" s="78" t="s">
        <v>404</v>
      </c>
      <c r="J28" s="75"/>
      <c r="K28" s="58">
        <v>0</v>
      </c>
      <c r="L28" s="71">
        <v>0</v>
      </c>
      <c r="M28" s="58">
        <v>0</v>
      </c>
      <c r="N28" s="71">
        <v>0</v>
      </c>
      <c r="O28" s="58">
        <v>0</v>
      </c>
      <c r="P28" s="71">
        <v>0</v>
      </c>
      <c r="Q28" s="96">
        <v>0</v>
      </c>
      <c r="R28" s="71">
        <v>0</v>
      </c>
      <c r="S28" s="72">
        <v>0</v>
      </c>
      <c r="T28" s="79" t="s">
        <v>404</v>
      </c>
      <c r="U28" s="18">
        <v>0</v>
      </c>
      <c r="V28" s="102">
        <v>0</v>
      </c>
    </row>
    <row r="29" spans="1:22" hidden="1" x14ac:dyDescent="0.2">
      <c r="A29" s="8">
        <v>19</v>
      </c>
      <c r="B29" s="15" t="s">
        <v>404</v>
      </c>
      <c r="C29" s="8" t="s">
        <v>404</v>
      </c>
      <c r="D29" s="8" t="s">
        <v>404</v>
      </c>
      <c r="E29" s="8" t="s">
        <v>404</v>
      </c>
      <c r="F29" s="8">
        <v>0</v>
      </c>
      <c r="G29" s="8" t="s">
        <v>404</v>
      </c>
      <c r="H29" s="61" t="s">
        <v>404</v>
      </c>
      <c r="I29" s="78" t="s">
        <v>404</v>
      </c>
      <c r="J29" s="75">
        <v>0</v>
      </c>
      <c r="K29" s="58">
        <v>0</v>
      </c>
      <c r="L29" s="71">
        <v>0</v>
      </c>
      <c r="M29" s="58">
        <v>0</v>
      </c>
      <c r="N29" s="71">
        <v>0</v>
      </c>
      <c r="O29" s="58">
        <v>0</v>
      </c>
      <c r="P29" s="71">
        <v>0</v>
      </c>
      <c r="Q29" s="96">
        <v>0</v>
      </c>
      <c r="R29" s="71">
        <v>0</v>
      </c>
      <c r="S29" s="72">
        <v>0</v>
      </c>
      <c r="T29" s="79" t="s">
        <v>404</v>
      </c>
      <c r="U29" s="18">
        <v>0</v>
      </c>
      <c r="V29" s="102">
        <v>0</v>
      </c>
    </row>
    <row r="30" spans="1:22" hidden="1" x14ac:dyDescent="0.2">
      <c r="A30" s="8">
        <v>20</v>
      </c>
      <c r="B30" s="15" t="s">
        <v>404</v>
      </c>
      <c r="C30" s="8" t="s">
        <v>404</v>
      </c>
      <c r="D30" s="8" t="s">
        <v>404</v>
      </c>
      <c r="E30" s="8" t="s">
        <v>404</v>
      </c>
      <c r="F30" s="8">
        <v>0</v>
      </c>
      <c r="G30" s="8" t="s">
        <v>404</v>
      </c>
      <c r="H30" s="61" t="s">
        <v>404</v>
      </c>
      <c r="I30" s="78" t="s">
        <v>404</v>
      </c>
      <c r="J30" s="75">
        <v>0</v>
      </c>
      <c r="K30" s="58">
        <v>0</v>
      </c>
      <c r="L30" s="71">
        <v>0</v>
      </c>
      <c r="M30" s="58">
        <v>0</v>
      </c>
      <c r="N30" s="71">
        <v>0</v>
      </c>
      <c r="O30" s="58">
        <v>0</v>
      </c>
      <c r="P30" s="71">
        <v>0</v>
      </c>
      <c r="Q30" s="96">
        <v>0</v>
      </c>
      <c r="R30" s="71">
        <v>0</v>
      </c>
      <c r="S30" s="72">
        <v>0</v>
      </c>
      <c r="T30" s="79" t="s">
        <v>404</v>
      </c>
      <c r="U30" s="18">
        <v>0</v>
      </c>
      <c r="V30" s="102">
        <v>0</v>
      </c>
    </row>
    <row r="31" spans="1:22" hidden="1" x14ac:dyDescent="0.2">
      <c r="A31" s="8">
        <v>21</v>
      </c>
      <c r="B31" s="15" t="s">
        <v>404</v>
      </c>
      <c r="C31" s="8" t="s">
        <v>404</v>
      </c>
      <c r="D31" s="8" t="s">
        <v>404</v>
      </c>
      <c r="E31" s="8" t="s">
        <v>404</v>
      </c>
      <c r="F31" s="8">
        <v>0</v>
      </c>
      <c r="G31" s="8" t="s">
        <v>404</v>
      </c>
      <c r="H31" s="61" t="s">
        <v>404</v>
      </c>
      <c r="I31" s="78" t="s">
        <v>404</v>
      </c>
      <c r="J31" s="75">
        <v>0</v>
      </c>
      <c r="K31" s="58">
        <v>0</v>
      </c>
      <c r="L31" s="71">
        <v>0</v>
      </c>
      <c r="M31" s="58">
        <v>0</v>
      </c>
      <c r="N31" s="71">
        <v>0</v>
      </c>
      <c r="O31" s="58">
        <v>0</v>
      </c>
      <c r="P31" s="71">
        <v>0</v>
      </c>
      <c r="Q31" s="96">
        <v>0</v>
      </c>
      <c r="R31" s="71">
        <v>0</v>
      </c>
      <c r="S31" s="72">
        <v>0</v>
      </c>
      <c r="T31" s="79" t="s">
        <v>404</v>
      </c>
      <c r="U31" s="18">
        <v>0</v>
      </c>
      <c r="V31" s="102">
        <v>0</v>
      </c>
    </row>
    <row r="32" spans="1:22" hidden="1" x14ac:dyDescent="0.2">
      <c r="A32" s="8">
        <v>22</v>
      </c>
      <c r="B32" s="15" t="s">
        <v>404</v>
      </c>
      <c r="C32" s="8" t="s">
        <v>404</v>
      </c>
      <c r="D32" s="8" t="s">
        <v>404</v>
      </c>
      <c r="E32" s="8" t="s">
        <v>404</v>
      </c>
      <c r="F32" s="8">
        <v>0</v>
      </c>
      <c r="G32" s="8" t="s">
        <v>404</v>
      </c>
      <c r="H32" s="61" t="s">
        <v>404</v>
      </c>
      <c r="I32" s="78" t="s">
        <v>404</v>
      </c>
      <c r="J32" s="75">
        <v>0</v>
      </c>
      <c r="K32" s="58">
        <v>0</v>
      </c>
      <c r="L32" s="71">
        <v>0</v>
      </c>
      <c r="M32" s="58">
        <v>0</v>
      </c>
      <c r="N32" s="71">
        <v>0</v>
      </c>
      <c r="O32" s="58">
        <v>0</v>
      </c>
      <c r="P32" s="71">
        <v>0</v>
      </c>
      <c r="Q32" s="96">
        <v>0</v>
      </c>
      <c r="R32" s="71">
        <v>0</v>
      </c>
      <c r="S32" s="72">
        <v>0</v>
      </c>
      <c r="T32" s="79" t="s">
        <v>404</v>
      </c>
      <c r="U32" s="18">
        <v>0</v>
      </c>
      <c r="V32" s="102">
        <v>0</v>
      </c>
    </row>
    <row r="33" spans="1:22" hidden="1" x14ac:dyDescent="0.2">
      <c r="A33" s="8">
        <v>23</v>
      </c>
      <c r="B33" s="15" t="s">
        <v>404</v>
      </c>
      <c r="C33" s="8" t="s">
        <v>404</v>
      </c>
      <c r="D33" s="8" t="s">
        <v>404</v>
      </c>
      <c r="E33" s="8" t="s">
        <v>404</v>
      </c>
      <c r="F33" s="8">
        <v>0</v>
      </c>
      <c r="G33" s="8" t="s">
        <v>404</v>
      </c>
      <c r="H33" s="61" t="s">
        <v>404</v>
      </c>
      <c r="I33" s="78" t="s">
        <v>404</v>
      </c>
      <c r="J33" s="75">
        <v>0</v>
      </c>
      <c r="K33" s="58">
        <v>0</v>
      </c>
      <c r="L33" s="71">
        <v>0</v>
      </c>
      <c r="M33" s="58">
        <v>0</v>
      </c>
      <c r="N33" s="71">
        <v>0</v>
      </c>
      <c r="O33" s="58">
        <v>0</v>
      </c>
      <c r="P33" s="71">
        <v>0</v>
      </c>
      <c r="Q33" s="96">
        <v>0</v>
      </c>
      <c r="R33" s="71">
        <v>0</v>
      </c>
      <c r="S33" s="72">
        <v>0</v>
      </c>
      <c r="T33" s="79" t="s">
        <v>404</v>
      </c>
      <c r="U33" s="18">
        <v>0</v>
      </c>
      <c r="V33" s="102">
        <v>0</v>
      </c>
    </row>
    <row r="34" spans="1:22" hidden="1" x14ac:dyDescent="0.2">
      <c r="A34" s="8">
        <v>24</v>
      </c>
      <c r="B34" s="15" t="s">
        <v>404</v>
      </c>
      <c r="C34" s="8" t="s">
        <v>404</v>
      </c>
      <c r="D34" s="8" t="s">
        <v>404</v>
      </c>
      <c r="E34" s="8" t="s">
        <v>404</v>
      </c>
      <c r="F34" s="8">
        <v>0</v>
      </c>
      <c r="G34" s="8" t="s">
        <v>404</v>
      </c>
      <c r="H34" s="61" t="s">
        <v>404</v>
      </c>
      <c r="I34" s="78" t="s">
        <v>404</v>
      </c>
      <c r="J34" s="75">
        <v>0</v>
      </c>
      <c r="K34" s="58">
        <v>0</v>
      </c>
      <c r="L34" s="71">
        <v>0</v>
      </c>
      <c r="M34" s="58">
        <v>0</v>
      </c>
      <c r="N34" s="71">
        <v>0</v>
      </c>
      <c r="O34" s="58">
        <v>0</v>
      </c>
      <c r="P34" s="71">
        <v>0</v>
      </c>
      <c r="Q34" s="96">
        <v>0</v>
      </c>
      <c r="R34" s="71">
        <v>0</v>
      </c>
      <c r="S34" s="72">
        <v>0</v>
      </c>
      <c r="T34" s="79" t="s">
        <v>404</v>
      </c>
      <c r="U34" s="18">
        <v>0</v>
      </c>
      <c r="V34" s="102">
        <v>0</v>
      </c>
    </row>
    <row r="35" spans="1:22" hidden="1" x14ac:dyDescent="0.2">
      <c r="A35" s="8">
        <v>25</v>
      </c>
      <c r="B35" s="15" t="s">
        <v>404</v>
      </c>
      <c r="C35" s="8" t="s">
        <v>404</v>
      </c>
      <c r="D35" s="8" t="s">
        <v>404</v>
      </c>
      <c r="E35" s="8" t="s">
        <v>404</v>
      </c>
      <c r="F35" s="8">
        <v>0</v>
      </c>
      <c r="G35" s="8" t="s">
        <v>404</v>
      </c>
      <c r="H35" s="61" t="s">
        <v>404</v>
      </c>
      <c r="I35" s="78" t="s">
        <v>404</v>
      </c>
      <c r="J35" s="75">
        <v>0</v>
      </c>
      <c r="K35" s="58">
        <v>0</v>
      </c>
      <c r="L35" s="71">
        <v>0</v>
      </c>
      <c r="M35" s="58">
        <v>0</v>
      </c>
      <c r="N35" s="71">
        <v>0</v>
      </c>
      <c r="O35" s="58">
        <v>0</v>
      </c>
      <c r="P35" s="71">
        <v>0</v>
      </c>
      <c r="Q35" s="96">
        <v>0</v>
      </c>
      <c r="R35" s="71">
        <v>0</v>
      </c>
      <c r="S35" s="72">
        <v>0</v>
      </c>
      <c r="T35" s="79" t="s">
        <v>404</v>
      </c>
      <c r="U35" s="18">
        <v>0</v>
      </c>
      <c r="V35" s="102">
        <v>0</v>
      </c>
    </row>
    <row r="36" spans="1:22" hidden="1" x14ac:dyDescent="0.2">
      <c r="A36" s="8">
        <v>26</v>
      </c>
      <c r="B36" s="15" t="s">
        <v>404</v>
      </c>
      <c r="C36" s="8" t="s">
        <v>404</v>
      </c>
      <c r="D36" s="8" t="s">
        <v>404</v>
      </c>
      <c r="E36" s="8" t="s">
        <v>404</v>
      </c>
      <c r="F36" s="8">
        <v>0</v>
      </c>
      <c r="G36" s="8" t="s">
        <v>404</v>
      </c>
      <c r="H36" s="61" t="s">
        <v>404</v>
      </c>
      <c r="I36" s="78" t="s">
        <v>404</v>
      </c>
      <c r="J36" s="75">
        <v>0</v>
      </c>
      <c r="K36" s="58">
        <v>0</v>
      </c>
      <c r="L36" s="71">
        <v>0</v>
      </c>
      <c r="M36" s="58">
        <v>0</v>
      </c>
      <c r="N36" s="71">
        <v>0</v>
      </c>
      <c r="O36" s="58">
        <v>0</v>
      </c>
      <c r="P36" s="71">
        <v>0</v>
      </c>
      <c r="Q36" s="96">
        <v>0</v>
      </c>
      <c r="R36" s="71">
        <v>0</v>
      </c>
      <c r="S36" s="72">
        <v>0</v>
      </c>
      <c r="T36" s="79" t="s">
        <v>404</v>
      </c>
      <c r="U36" s="18">
        <v>0</v>
      </c>
      <c r="V36" s="102">
        <v>0</v>
      </c>
    </row>
    <row r="37" spans="1:22" ht="13.5" hidden="1" thickBot="1" x14ac:dyDescent="0.25">
      <c r="A37" s="8">
        <v>27</v>
      </c>
      <c r="B37" s="15" t="s">
        <v>404</v>
      </c>
      <c r="C37" s="8" t="s">
        <v>404</v>
      </c>
      <c r="D37" s="8" t="s">
        <v>404</v>
      </c>
      <c r="E37" s="8" t="s">
        <v>404</v>
      </c>
      <c r="F37" s="8">
        <v>0</v>
      </c>
      <c r="G37" s="8" t="s">
        <v>404</v>
      </c>
      <c r="H37" s="61" t="s">
        <v>404</v>
      </c>
      <c r="I37" s="78" t="s">
        <v>404</v>
      </c>
      <c r="J37" s="75">
        <v>0</v>
      </c>
      <c r="K37" s="9">
        <v>0</v>
      </c>
      <c r="L37" s="82">
        <v>0</v>
      </c>
      <c r="M37" s="9">
        <v>0</v>
      </c>
      <c r="N37" s="82">
        <v>0</v>
      </c>
      <c r="O37" s="9">
        <v>0</v>
      </c>
      <c r="P37" s="82">
        <v>0</v>
      </c>
      <c r="Q37" s="96">
        <v>0</v>
      </c>
      <c r="R37" s="71">
        <v>0</v>
      </c>
      <c r="S37" s="72">
        <v>0</v>
      </c>
      <c r="T37" s="79" t="s">
        <v>404</v>
      </c>
      <c r="U37" s="18">
        <v>0</v>
      </c>
      <c r="V37" s="103">
        <v>0</v>
      </c>
    </row>
    <row r="38" spans="1:22" hidden="1" x14ac:dyDescent="0.2"/>
    <row r="39" spans="1:22" ht="12.75" hidden="1" customHeight="1" x14ac:dyDescent="0.2"/>
    <row r="40" spans="1:22" ht="12.75" hidden="1" customHeight="1" x14ac:dyDescent="0.2">
      <c r="B40" t="s">
        <v>12</v>
      </c>
      <c r="E40" t="s">
        <v>13</v>
      </c>
      <c r="N40" t="s">
        <v>20</v>
      </c>
    </row>
    <row r="41" spans="1:22" ht="12.75" customHeight="1" x14ac:dyDescent="0.2"/>
  </sheetData>
  <sheetProtection password="CC59" sheet="1" objects="1" scenarios="1" selectLockedCells="1" selectUnlockedCells="1"/>
  <sortState ref="A11:V17">
    <sortCondition ref="U11:U17"/>
  </sortState>
  <mergeCells count="13">
    <mergeCell ref="D8:D10"/>
    <mergeCell ref="I8:I10"/>
    <mergeCell ref="F8:F10"/>
    <mergeCell ref="G8:G10"/>
    <mergeCell ref="H8:H10"/>
    <mergeCell ref="E8:E10"/>
    <mergeCell ref="J8:J10"/>
    <mergeCell ref="K8:U8"/>
    <mergeCell ref="V8:V10"/>
    <mergeCell ref="Q9:R9"/>
    <mergeCell ref="U9:U10"/>
    <mergeCell ref="S9:S10"/>
    <mergeCell ref="T9:T10"/>
  </mergeCells>
  <phoneticPr fontId="7" type="noConversion"/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V41"/>
  <sheetViews>
    <sheetView showGridLines="0" showZeros="0" workbookViewId="0">
      <selection activeCell="I4" sqref="I4"/>
    </sheetView>
  </sheetViews>
  <sheetFormatPr defaultRowHeight="12.75" x14ac:dyDescent="0.2"/>
  <cols>
    <col min="1" max="1" width="3.85546875" customWidth="1"/>
    <col min="2" max="2" width="20.28515625" bestFit="1" customWidth="1"/>
    <col min="3" max="3" width="5.140625" customWidth="1"/>
    <col min="4" max="4" width="4.42578125" customWidth="1"/>
    <col min="5" max="5" width="7.140625" hidden="1" customWidth="1"/>
    <col min="6" max="6" width="6.85546875" customWidth="1"/>
    <col min="7" max="7" width="5.140625" hidden="1" customWidth="1"/>
    <col min="8" max="8" width="5.42578125" hidden="1" customWidth="1"/>
    <col min="9" max="9" width="20.28515625" customWidth="1"/>
    <col min="10" max="10" width="5.42578125" customWidth="1"/>
    <col min="11" max="16" width="11.7109375" customWidth="1"/>
    <col min="17" max="17" width="4" customWidth="1"/>
    <col min="18" max="18" width="10.28515625" customWidth="1"/>
    <col min="19" max="19" width="5.85546875" customWidth="1"/>
    <col min="20" max="20" width="5.7109375" customWidth="1"/>
    <col min="21" max="21" width="5.85546875" customWidth="1"/>
    <col min="22" max="22" width="6.7109375" customWidth="1"/>
  </cols>
  <sheetData>
    <row r="1" spans="1:22" ht="56.25" customHeight="1" x14ac:dyDescent="0.25">
      <c r="B1" s="1" t="s">
        <v>2</v>
      </c>
      <c r="O1" s="26" t="s">
        <v>3</v>
      </c>
    </row>
    <row r="2" spans="1:22" ht="15" x14ac:dyDescent="0.25">
      <c r="J2" s="3"/>
      <c r="O2" s="25" t="s">
        <v>405</v>
      </c>
    </row>
    <row r="3" spans="1:22" ht="15" x14ac:dyDescent="0.25">
      <c r="A3" t="s">
        <v>4</v>
      </c>
      <c r="J3" s="3"/>
      <c r="O3" s="25" t="s">
        <v>90</v>
      </c>
    </row>
    <row r="4" spans="1:22" ht="15" x14ac:dyDescent="0.25">
      <c r="J4" s="3"/>
      <c r="O4" s="25" t="s">
        <v>67</v>
      </c>
    </row>
    <row r="5" spans="1:22" x14ac:dyDescent="0.2">
      <c r="B5" s="30">
        <v>43548</v>
      </c>
    </row>
    <row r="6" spans="1:22" ht="15.75" x14ac:dyDescent="0.25">
      <c r="E6" s="4"/>
      <c r="F6" s="4"/>
      <c r="G6" s="4"/>
      <c r="H6" s="4"/>
      <c r="I6" s="4"/>
      <c r="J6" t="s">
        <v>5</v>
      </c>
      <c r="M6" s="23"/>
      <c r="N6" s="60" t="s">
        <v>110</v>
      </c>
      <c r="P6" t="s">
        <v>14</v>
      </c>
      <c r="S6" s="24">
        <v>80</v>
      </c>
      <c r="T6" s="11" t="s">
        <v>15</v>
      </c>
    </row>
    <row r="7" spans="1:22" ht="13.5" thickBot="1" x14ac:dyDescent="0.25">
      <c r="A7" s="5"/>
      <c r="B7" s="28">
        <v>43548</v>
      </c>
      <c r="C7" s="16" t="s">
        <v>6</v>
      </c>
      <c r="D7" s="5"/>
      <c r="E7" s="5"/>
      <c r="F7" s="5"/>
      <c r="G7" s="5"/>
      <c r="H7" s="5"/>
      <c r="I7" s="5"/>
      <c r="J7" s="5"/>
      <c r="K7" s="5"/>
      <c r="L7" s="95" t="s">
        <v>80</v>
      </c>
      <c r="M7" s="16">
        <v>4</v>
      </c>
      <c r="N7" s="59" t="s">
        <v>39</v>
      </c>
      <c r="O7" s="5"/>
      <c r="P7" s="5" t="s">
        <v>16</v>
      </c>
      <c r="Q7" s="5"/>
      <c r="R7" s="5"/>
      <c r="S7" s="73">
        <v>3.472222222222222E-3</v>
      </c>
      <c r="T7" s="13" t="s">
        <v>58</v>
      </c>
      <c r="U7" s="5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23" t="s">
        <v>57</v>
      </c>
      <c r="E8" s="7" t="s">
        <v>17</v>
      </c>
      <c r="F8" s="123" t="s">
        <v>40</v>
      </c>
      <c r="G8" s="123" t="s">
        <v>36</v>
      </c>
      <c r="H8" s="123" t="s">
        <v>35</v>
      </c>
      <c r="I8" s="125" t="s">
        <v>54</v>
      </c>
      <c r="J8" s="80" t="s">
        <v>10</v>
      </c>
      <c r="K8" s="136" t="s">
        <v>101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27" t="s">
        <v>100</v>
      </c>
    </row>
    <row r="9" spans="1:22" ht="12.75" customHeight="1" x14ac:dyDescent="0.2">
      <c r="A9" s="7" t="s">
        <v>21</v>
      </c>
      <c r="B9" s="7"/>
      <c r="C9" s="7" t="s">
        <v>1</v>
      </c>
      <c r="D9" s="123"/>
      <c r="E9" s="7" t="s">
        <v>18</v>
      </c>
      <c r="F9" s="123"/>
      <c r="G9" s="123"/>
      <c r="H9" s="123"/>
      <c r="I9" s="125"/>
      <c r="J9" s="80" t="s">
        <v>7</v>
      </c>
      <c r="K9" s="109" t="s">
        <v>102</v>
      </c>
      <c r="L9" s="94" t="s">
        <v>103</v>
      </c>
      <c r="M9" s="94" t="s">
        <v>104</v>
      </c>
      <c r="N9" s="94" t="s">
        <v>105</v>
      </c>
      <c r="O9" s="94" t="s">
        <v>106</v>
      </c>
      <c r="P9" s="91" t="s">
        <v>107</v>
      </c>
      <c r="Q9" s="134" t="s">
        <v>38</v>
      </c>
      <c r="R9" s="138"/>
      <c r="S9" s="130" t="s">
        <v>65</v>
      </c>
      <c r="T9" s="123" t="s">
        <v>66</v>
      </c>
      <c r="U9" s="123" t="s">
        <v>32</v>
      </c>
      <c r="V9" s="128"/>
    </row>
    <row r="10" spans="1:22" ht="25.5" customHeight="1" thickBot="1" x14ac:dyDescent="0.25">
      <c r="A10" s="14"/>
      <c r="B10" s="14"/>
      <c r="C10" s="14"/>
      <c r="D10" s="124"/>
      <c r="E10" s="14"/>
      <c r="F10" s="124"/>
      <c r="G10" s="124"/>
      <c r="H10" s="124"/>
      <c r="I10" s="126"/>
      <c r="J10" s="81"/>
      <c r="K10" s="119" t="s">
        <v>160</v>
      </c>
      <c r="L10" s="120" t="s">
        <v>160</v>
      </c>
      <c r="M10" s="120" t="s">
        <v>160</v>
      </c>
      <c r="N10" s="120" t="s">
        <v>160</v>
      </c>
      <c r="O10" s="120" t="s">
        <v>160</v>
      </c>
      <c r="P10" s="113" t="s">
        <v>160</v>
      </c>
      <c r="Q10" s="77" t="s">
        <v>56</v>
      </c>
      <c r="R10" s="85" t="s">
        <v>55</v>
      </c>
      <c r="S10" s="131"/>
      <c r="T10" s="124"/>
      <c r="U10" s="124"/>
      <c r="V10" s="129"/>
    </row>
    <row r="11" spans="1:22" ht="12.75" customHeight="1" thickTop="1" x14ac:dyDescent="0.2">
      <c r="A11" s="8">
        <v>12</v>
      </c>
      <c r="B11" s="15" t="s">
        <v>78</v>
      </c>
      <c r="C11" s="8">
        <v>2</v>
      </c>
      <c r="D11" s="8" t="s">
        <v>83</v>
      </c>
      <c r="E11" s="8">
        <v>0</v>
      </c>
      <c r="F11" s="8">
        <v>800</v>
      </c>
      <c r="G11" s="8">
        <v>22</v>
      </c>
      <c r="H11" s="61">
        <v>550407</v>
      </c>
      <c r="I11" s="78" t="s">
        <v>79</v>
      </c>
      <c r="J11" s="75"/>
      <c r="K11" s="58" t="s">
        <v>277</v>
      </c>
      <c r="L11" s="116" t="s">
        <v>278</v>
      </c>
      <c r="M11" s="8" t="s">
        <v>279</v>
      </c>
      <c r="N11" s="116" t="s">
        <v>280</v>
      </c>
      <c r="O11" s="8">
        <v>0</v>
      </c>
      <c r="P11" s="71">
        <v>0</v>
      </c>
      <c r="Q11" s="96" t="s">
        <v>281</v>
      </c>
      <c r="R11" s="71" t="s">
        <v>282</v>
      </c>
      <c r="S11" s="72">
        <v>0</v>
      </c>
      <c r="T11" s="79" t="s">
        <v>404</v>
      </c>
      <c r="U11" s="8">
        <v>1</v>
      </c>
      <c r="V11" s="101">
        <v>400</v>
      </c>
    </row>
    <row r="12" spans="1:22" ht="12.75" customHeight="1" x14ac:dyDescent="0.2">
      <c r="A12" s="8">
        <v>5</v>
      </c>
      <c r="B12" s="15" t="s">
        <v>114</v>
      </c>
      <c r="C12" s="8" t="s">
        <v>402</v>
      </c>
      <c r="D12" s="8" t="s">
        <v>401</v>
      </c>
      <c r="E12" s="8">
        <v>2.4</v>
      </c>
      <c r="F12" s="8">
        <v>525</v>
      </c>
      <c r="G12" s="8">
        <v>13</v>
      </c>
      <c r="H12" s="61">
        <v>15275</v>
      </c>
      <c r="I12" s="78" t="s">
        <v>148</v>
      </c>
      <c r="J12" s="75">
        <v>0</v>
      </c>
      <c r="K12" s="58" t="s">
        <v>283</v>
      </c>
      <c r="L12" s="116" t="s">
        <v>284</v>
      </c>
      <c r="M12" s="8" t="s">
        <v>285</v>
      </c>
      <c r="N12" s="116" t="s">
        <v>286</v>
      </c>
      <c r="O12" s="8">
        <v>0</v>
      </c>
      <c r="P12" s="71">
        <v>0</v>
      </c>
      <c r="Q12" s="96" t="s">
        <v>287</v>
      </c>
      <c r="R12" s="71" t="s">
        <v>288</v>
      </c>
      <c r="S12" s="72">
        <v>0</v>
      </c>
      <c r="T12" s="79" t="s">
        <v>404</v>
      </c>
      <c r="U12" s="8">
        <v>2</v>
      </c>
      <c r="V12" s="102">
        <v>300</v>
      </c>
    </row>
    <row r="13" spans="1:22" ht="12.75" customHeight="1" x14ac:dyDescent="0.2">
      <c r="A13" s="8">
        <v>4</v>
      </c>
      <c r="B13" s="15" t="s">
        <v>128</v>
      </c>
      <c r="C13" s="8" t="s">
        <v>402</v>
      </c>
      <c r="D13" s="8" t="s">
        <v>83</v>
      </c>
      <c r="E13" s="8">
        <v>2.4</v>
      </c>
      <c r="F13" s="8">
        <v>238</v>
      </c>
      <c r="G13" s="8">
        <v>12</v>
      </c>
      <c r="H13" s="61">
        <v>15689</v>
      </c>
      <c r="I13" s="78" t="s">
        <v>149</v>
      </c>
      <c r="J13" s="75">
        <v>0</v>
      </c>
      <c r="K13" s="58" t="s">
        <v>289</v>
      </c>
      <c r="L13" s="116" t="s">
        <v>290</v>
      </c>
      <c r="M13" s="8" t="s">
        <v>291</v>
      </c>
      <c r="N13" s="116" t="s">
        <v>292</v>
      </c>
      <c r="O13" s="8">
        <v>0</v>
      </c>
      <c r="P13" s="71">
        <v>0</v>
      </c>
      <c r="Q13" s="96" t="s">
        <v>263</v>
      </c>
      <c r="R13" s="71" t="s">
        <v>293</v>
      </c>
      <c r="S13" s="72">
        <v>0</v>
      </c>
      <c r="T13" s="79" t="s">
        <v>404</v>
      </c>
      <c r="U13" s="8">
        <v>3</v>
      </c>
      <c r="V13" s="102">
        <v>225</v>
      </c>
    </row>
    <row r="14" spans="1:22" ht="12.75" customHeight="1" x14ac:dyDescent="0.2">
      <c r="A14" s="8">
        <v>9</v>
      </c>
      <c r="B14" s="15" t="s">
        <v>120</v>
      </c>
      <c r="C14" s="8" t="s">
        <v>402</v>
      </c>
      <c r="D14" s="8" t="s">
        <v>401</v>
      </c>
      <c r="E14" s="8">
        <v>2.4</v>
      </c>
      <c r="F14" s="8">
        <v>209</v>
      </c>
      <c r="G14" s="8">
        <v>19</v>
      </c>
      <c r="H14" s="61">
        <v>18496</v>
      </c>
      <c r="I14" s="78" t="s">
        <v>121</v>
      </c>
      <c r="J14" s="75">
        <v>0</v>
      </c>
      <c r="K14" s="58" t="s">
        <v>294</v>
      </c>
      <c r="L14" s="116" t="s">
        <v>295</v>
      </c>
      <c r="M14" s="8" t="s">
        <v>296</v>
      </c>
      <c r="N14" s="116" t="s">
        <v>297</v>
      </c>
      <c r="O14" s="8">
        <v>0</v>
      </c>
      <c r="P14" s="71">
        <v>0</v>
      </c>
      <c r="Q14" s="96" t="s">
        <v>263</v>
      </c>
      <c r="R14" s="71" t="s">
        <v>298</v>
      </c>
      <c r="S14" s="72">
        <v>0</v>
      </c>
      <c r="T14" s="79" t="s">
        <v>404</v>
      </c>
      <c r="U14" s="8">
        <v>4</v>
      </c>
      <c r="V14" s="102">
        <v>169</v>
      </c>
    </row>
    <row r="15" spans="1:22" ht="12.75" customHeight="1" x14ac:dyDescent="0.2">
      <c r="A15" s="8">
        <v>13</v>
      </c>
      <c r="B15" s="15" t="s">
        <v>115</v>
      </c>
      <c r="C15" s="8" t="s">
        <v>402</v>
      </c>
      <c r="D15" s="8" t="s">
        <v>401</v>
      </c>
      <c r="E15" s="8">
        <v>2.4</v>
      </c>
      <c r="F15" s="8">
        <v>296</v>
      </c>
      <c r="G15" s="8">
        <v>0</v>
      </c>
      <c r="H15" s="61" t="s">
        <v>404</v>
      </c>
      <c r="I15" s="78" t="s">
        <v>116</v>
      </c>
      <c r="J15" s="75"/>
      <c r="K15" s="58" t="s">
        <v>299</v>
      </c>
      <c r="L15" s="116" t="s">
        <v>300</v>
      </c>
      <c r="M15" s="8" t="s">
        <v>301</v>
      </c>
      <c r="N15" s="116" t="s">
        <v>302</v>
      </c>
      <c r="O15" s="8">
        <v>0</v>
      </c>
      <c r="P15" s="71">
        <v>0</v>
      </c>
      <c r="Q15" s="96" t="s">
        <v>303</v>
      </c>
      <c r="R15" s="71" t="s">
        <v>304</v>
      </c>
      <c r="S15" s="72">
        <v>0</v>
      </c>
      <c r="T15" s="79" t="s">
        <v>404</v>
      </c>
      <c r="U15" s="8">
        <v>5</v>
      </c>
      <c r="V15" s="102">
        <v>127</v>
      </c>
    </row>
    <row r="16" spans="1:22" ht="12.75" customHeight="1" x14ac:dyDescent="0.2">
      <c r="A16" s="8">
        <v>8</v>
      </c>
      <c r="B16" s="15" t="s">
        <v>133</v>
      </c>
      <c r="C16" s="8" t="s">
        <v>402</v>
      </c>
      <c r="D16" s="8" t="s">
        <v>401</v>
      </c>
      <c r="E16" s="8">
        <v>2.4</v>
      </c>
      <c r="F16" s="8">
        <v>149</v>
      </c>
      <c r="G16" s="8">
        <v>17</v>
      </c>
      <c r="H16" s="61">
        <v>16527</v>
      </c>
      <c r="I16" s="78" t="s">
        <v>134</v>
      </c>
      <c r="J16" s="75">
        <v>0</v>
      </c>
      <c r="K16" s="58" t="s">
        <v>305</v>
      </c>
      <c r="L16" s="116" t="s">
        <v>306</v>
      </c>
      <c r="M16" s="8" t="s">
        <v>307</v>
      </c>
      <c r="N16" s="116" t="s">
        <v>308</v>
      </c>
      <c r="O16" s="8">
        <v>0</v>
      </c>
      <c r="P16" s="71">
        <v>0</v>
      </c>
      <c r="Q16" s="96" t="s">
        <v>309</v>
      </c>
      <c r="R16" s="71" t="s">
        <v>310</v>
      </c>
      <c r="S16" s="72">
        <v>0</v>
      </c>
      <c r="T16" s="79" t="s">
        <v>404</v>
      </c>
      <c r="U16" s="8">
        <v>6</v>
      </c>
      <c r="V16" s="102">
        <v>96</v>
      </c>
    </row>
    <row r="17" spans="1:22" ht="12.75" customHeight="1" x14ac:dyDescent="0.2">
      <c r="A17" s="8">
        <v>7</v>
      </c>
      <c r="B17" s="15" t="s">
        <v>122</v>
      </c>
      <c r="C17" s="8" t="s">
        <v>402</v>
      </c>
      <c r="D17" s="8" t="s">
        <v>83</v>
      </c>
      <c r="E17" s="8">
        <v>0</v>
      </c>
      <c r="F17" s="8">
        <v>142</v>
      </c>
      <c r="G17" s="8">
        <v>0</v>
      </c>
      <c r="H17" s="61" t="s">
        <v>404</v>
      </c>
      <c r="I17" s="78" t="s">
        <v>126</v>
      </c>
      <c r="J17" s="75">
        <v>0</v>
      </c>
      <c r="K17" s="58" t="s">
        <v>311</v>
      </c>
      <c r="L17" s="116" t="s">
        <v>312</v>
      </c>
      <c r="M17" s="8" t="s">
        <v>313</v>
      </c>
      <c r="N17" s="116" t="s">
        <v>180</v>
      </c>
      <c r="O17" s="8">
        <v>0</v>
      </c>
      <c r="P17" s="71">
        <v>0</v>
      </c>
      <c r="Q17" s="96" t="s">
        <v>314</v>
      </c>
      <c r="R17" s="71" t="s">
        <v>315</v>
      </c>
      <c r="S17" s="72">
        <v>0</v>
      </c>
      <c r="T17" s="79" t="s">
        <v>404</v>
      </c>
      <c r="U17" s="8">
        <v>7</v>
      </c>
      <c r="V17" s="102">
        <v>71</v>
      </c>
    </row>
    <row r="18" spans="1:22" ht="12.75" customHeight="1" x14ac:dyDescent="0.2">
      <c r="A18" s="8">
        <v>11</v>
      </c>
      <c r="B18" s="15" t="s">
        <v>165</v>
      </c>
      <c r="C18" s="8" t="s">
        <v>402</v>
      </c>
      <c r="D18" s="8" t="s">
        <v>401</v>
      </c>
      <c r="E18" s="8">
        <v>0</v>
      </c>
      <c r="F18" s="8">
        <v>53</v>
      </c>
      <c r="G18" s="8">
        <v>21</v>
      </c>
      <c r="H18" s="61">
        <v>550473</v>
      </c>
      <c r="I18" s="78" t="s">
        <v>166</v>
      </c>
      <c r="J18" s="75"/>
      <c r="K18" s="58" t="s">
        <v>316</v>
      </c>
      <c r="L18" s="116" t="s">
        <v>317</v>
      </c>
      <c r="M18" s="8" t="s">
        <v>318</v>
      </c>
      <c r="N18" s="116" t="s">
        <v>319</v>
      </c>
      <c r="O18" s="8">
        <v>0</v>
      </c>
      <c r="P18" s="71">
        <v>0</v>
      </c>
      <c r="Q18" s="96" t="s">
        <v>320</v>
      </c>
      <c r="R18" s="71" t="s">
        <v>321</v>
      </c>
      <c r="S18" s="72">
        <v>0</v>
      </c>
      <c r="T18" s="79" t="s">
        <v>404</v>
      </c>
      <c r="U18" s="8">
        <v>8</v>
      </c>
      <c r="V18" s="102">
        <v>53</v>
      </c>
    </row>
    <row r="19" spans="1:22" ht="12.75" customHeight="1" x14ac:dyDescent="0.2">
      <c r="A19" s="8">
        <v>1</v>
      </c>
      <c r="B19" s="15" t="s">
        <v>87</v>
      </c>
      <c r="C19" s="8" t="s">
        <v>402</v>
      </c>
      <c r="D19" s="8" t="s">
        <v>83</v>
      </c>
      <c r="E19" s="8">
        <v>0</v>
      </c>
      <c r="F19" s="8">
        <v>700</v>
      </c>
      <c r="G19" s="8">
        <v>4</v>
      </c>
      <c r="H19" s="61">
        <v>1975</v>
      </c>
      <c r="I19" s="78" t="s">
        <v>88</v>
      </c>
      <c r="J19" s="75">
        <v>0</v>
      </c>
      <c r="K19" s="58" t="s">
        <v>180</v>
      </c>
      <c r="L19" s="116" t="s">
        <v>322</v>
      </c>
      <c r="M19" s="8" t="s">
        <v>323</v>
      </c>
      <c r="N19" s="116" t="s">
        <v>180</v>
      </c>
      <c r="O19" s="8">
        <v>0</v>
      </c>
      <c r="P19" s="71">
        <v>0</v>
      </c>
      <c r="Q19" s="96" t="s">
        <v>177</v>
      </c>
      <c r="R19" s="71" t="s">
        <v>324</v>
      </c>
      <c r="S19" s="72">
        <v>0</v>
      </c>
      <c r="T19" s="79" t="s">
        <v>404</v>
      </c>
      <c r="U19" s="8">
        <v>9</v>
      </c>
      <c r="V19" s="102">
        <v>40</v>
      </c>
    </row>
    <row r="20" spans="1:22" ht="12.75" customHeight="1" x14ac:dyDescent="0.2">
      <c r="A20" s="8">
        <v>10</v>
      </c>
      <c r="B20" s="15" t="s">
        <v>146</v>
      </c>
      <c r="C20" s="8" t="s">
        <v>402</v>
      </c>
      <c r="D20" s="8" t="s">
        <v>83</v>
      </c>
      <c r="E20" s="8">
        <v>0</v>
      </c>
      <c r="F20" s="8">
        <v>60</v>
      </c>
      <c r="G20" s="8">
        <v>20</v>
      </c>
      <c r="H20" s="61">
        <v>2237</v>
      </c>
      <c r="I20" s="78" t="s">
        <v>147</v>
      </c>
      <c r="J20" s="75">
        <v>0</v>
      </c>
      <c r="K20" s="58" t="s">
        <v>325</v>
      </c>
      <c r="L20" s="116" t="s">
        <v>326</v>
      </c>
      <c r="M20" s="8" t="s">
        <v>327</v>
      </c>
      <c r="N20" s="116" t="s">
        <v>328</v>
      </c>
      <c r="O20" s="8">
        <v>0</v>
      </c>
      <c r="P20" s="71">
        <v>0</v>
      </c>
      <c r="Q20" s="96" t="s">
        <v>329</v>
      </c>
      <c r="R20" s="71" t="s">
        <v>330</v>
      </c>
      <c r="S20" s="72">
        <v>0</v>
      </c>
      <c r="T20" s="79" t="s">
        <v>404</v>
      </c>
      <c r="U20" s="8">
        <v>10</v>
      </c>
      <c r="V20" s="102">
        <v>30</v>
      </c>
    </row>
    <row r="21" spans="1:22" ht="12.75" customHeight="1" x14ac:dyDescent="0.2">
      <c r="A21" s="8">
        <v>2</v>
      </c>
      <c r="B21" s="15" t="s">
        <v>163</v>
      </c>
      <c r="C21" s="8" t="s">
        <v>402</v>
      </c>
      <c r="D21" s="8" t="s">
        <v>404</v>
      </c>
      <c r="E21" s="8">
        <v>0</v>
      </c>
      <c r="F21" s="8">
        <v>22</v>
      </c>
      <c r="G21" s="8">
        <v>5</v>
      </c>
      <c r="H21" s="61">
        <v>2256</v>
      </c>
      <c r="I21" s="78" t="s">
        <v>164</v>
      </c>
      <c r="J21" s="75">
        <v>0</v>
      </c>
      <c r="K21" s="58" t="s">
        <v>331</v>
      </c>
      <c r="L21" s="116" t="s">
        <v>332</v>
      </c>
      <c r="M21" s="8" t="s">
        <v>333</v>
      </c>
      <c r="N21" s="116" t="s">
        <v>334</v>
      </c>
      <c r="O21" s="8">
        <v>0</v>
      </c>
      <c r="P21" s="71">
        <v>0</v>
      </c>
      <c r="Q21" s="96" t="s">
        <v>335</v>
      </c>
      <c r="R21" s="71" t="s">
        <v>336</v>
      </c>
      <c r="S21" s="72">
        <v>0</v>
      </c>
      <c r="T21" s="79" t="s">
        <v>404</v>
      </c>
      <c r="U21" s="8">
        <v>11</v>
      </c>
      <c r="V21" s="102">
        <v>22</v>
      </c>
    </row>
    <row r="22" spans="1:22" ht="12.75" customHeight="1" x14ac:dyDescent="0.2">
      <c r="A22" s="8">
        <v>6</v>
      </c>
      <c r="B22" s="15" t="s">
        <v>123</v>
      </c>
      <c r="C22" s="8" t="s">
        <v>402</v>
      </c>
      <c r="D22" s="8" t="s">
        <v>83</v>
      </c>
      <c r="E22" s="8">
        <v>0</v>
      </c>
      <c r="F22" s="8">
        <v>88</v>
      </c>
      <c r="G22" s="8">
        <v>14</v>
      </c>
      <c r="H22" s="61">
        <v>18749</v>
      </c>
      <c r="I22" s="78" t="s">
        <v>125</v>
      </c>
      <c r="J22" s="75">
        <v>0</v>
      </c>
      <c r="K22" s="58" t="s">
        <v>337</v>
      </c>
      <c r="L22" s="116" t="s">
        <v>180</v>
      </c>
      <c r="M22" s="8" t="s">
        <v>338</v>
      </c>
      <c r="N22" s="116" t="s">
        <v>180</v>
      </c>
      <c r="O22" s="8">
        <v>0</v>
      </c>
      <c r="P22" s="71">
        <v>0</v>
      </c>
      <c r="Q22" s="96" t="s">
        <v>183</v>
      </c>
      <c r="R22" s="71" t="s">
        <v>339</v>
      </c>
      <c r="S22" s="72">
        <v>0</v>
      </c>
      <c r="T22" s="79" t="s">
        <v>404</v>
      </c>
      <c r="U22" s="8">
        <v>12</v>
      </c>
      <c r="V22" s="102">
        <v>17</v>
      </c>
    </row>
    <row r="23" spans="1:22" ht="12.75" customHeight="1" x14ac:dyDescent="0.2">
      <c r="A23" s="8">
        <v>3</v>
      </c>
      <c r="B23" s="15" t="s">
        <v>129</v>
      </c>
      <c r="C23" s="8" t="s">
        <v>402</v>
      </c>
      <c r="D23" s="8" t="s">
        <v>83</v>
      </c>
      <c r="E23" s="8">
        <v>2.4</v>
      </c>
      <c r="F23" s="8">
        <v>109</v>
      </c>
      <c r="G23" s="8">
        <v>0</v>
      </c>
      <c r="H23" s="61" t="s">
        <v>404</v>
      </c>
      <c r="I23" s="78" t="s">
        <v>130</v>
      </c>
      <c r="J23" s="75">
        <v>0</v>
      </c>
      <c r="K23" s="58" t="s">
        <v>180</v>
      </c>
      <c r="L23" s="116" t="s">
        <v>180</v>
      </c>
      <c r="M23" s="8" t="s">
        <v>180</v>
      </c>
      <c r="N23" s="116" t="s">
        <v>180</v>
      </c>
      <c r="O23" s="8">
        <v>0</v>
      </c>
      <c r="P23" s="71">
        <v>0</v>
      </c>
      <c r="Q23" s="96" t="s">
        <v>341</v>
      </c>
      <c r="R23" s="71" t="s">
        <v>342</v>
      </c>
      <c r="S23" s="72">
        <v>0</v>
      </c>
      <c r="T23" s="79" t="s">
        <v>404</v>
      </c>
      <c r="U23" s="8">
        <v>13</v>
      </c>
      <c r="V23" s="102">
        <v>13</v>
      </c>
    </row>
    <row r="24" spans="1:22" ht="12.75" hidden="1" customHeight="1" x14ac:dyDescent="0.2">
      <c r="A24" s="8">
        <v>14</v>
      </c>
      <c r="B24" s="15" t="s">
        <v>404</v>
      </c>
      <c r="C24" s="8" t="s">
        <v>404</v>
      </c>
      <c r="D24" s="8" t="s">
        <v>404</v>
      </c>
      <c r="E24" s="8" t="s">
        <v>404</v>
      </c>
      <c r="F24" s="8">
        <v>0</v>
      </c>
      <c r="G24" s="8" t="s">
        <v>404</v>
      </c>
      <c r="H24" s="61" t="s">
        <v>404</v>
      </c>
      <c r="I24" s="78" t="s">
        <v>404</v>
      </c>
      <c r="J24" s="75"/>
      <c r="K24" s="58">
        <v>0</v>
      </c>
      <c r="L24" s="116">
        <v>0</v>
      </c>
      <c r="M24" s="8">
        <v>0</v>
      </c>
      <c r="N24" s="116">
        <v>0</v>
      </c>
      <c r="O24" s="8">
        <v>0</v>
      </c>
      <c r="P24" s="71">
        <v>0</v>
      </c>
      <c r="Q24" s="96">
        <v>0</v>
      </c>
      <c r="R24" s="71">
        <v>0</v>
      </c>
      <c r="S24" s="72">
        <v>0</v>
      </c>
      <c r="T24" s="79" t="s">
        <v>404</v>
      </c>
      <c r="U24" s="8">
        <v>0</v>
      </c>
      <c r="V24" s="102">
        <v>0</v>
      </c>
    </row>
    <row r="25" spans="1:22" ht="12.75" hidden="1" customHeight="1" x14ac:dyDescent="0.2">
      <c r="A25" s="8">
        <v>15</v>
      </c>
      <c r="B25" s="15" t="s">
        <v>404</v>
      </c>
      <c r="C25" s="8" t="s">
        <v>404</v>
      </c>
      <c r="D25" s="8" t="s">
        <v>404</v>
      </c>
      <c r="E25" s="8" t="s">
        <v>404</v>
      </c>
      <c r="F25" s="8">
        <v>0</v>
      </c>
      <c r="G25" s="8" t="s">
        <v>404</v>
      </c>
      <c r="H25" s="61" t="s">
        <v>404</v>
      </c>
      <c r="I25" s="78" t="s">
        <v>404</v>
      </c>
      <c r="J25" s="75"/>
      <c r="K25" s="58">
        <v>0</v>
      </c>
      <c r="L25" s="116">
        <v>0</v>
      </c>
      <c r="M25" s="8">
        <v>0</v>
      </c>
      <c r="N25" s="116">
        <v>0</v>
      </c>
      <c r="O25" s="8">
        <v>0</v>
      </c>
      <c r="P25" s="71">
        <v>0</v>
      </c>
      <c r="Q25" s="96">
        <v>0</v>
      </c>
      <c r="R25" s="71">
        <v>0</v>
      </c>
      <c r="S25" s="72">
        <v>0</v>
      </c>
      <c r="T25" s="79" t="s">
        <v>404</v>
      </c>
      <c r="U25" s="8">
        <v>0</v>
      </c>
      <c r="V25" s="102">
        <v>0</v>
      </c>
    </row>
    <row r="26" spans="1:22" ht="12.75" hidden="1" customHeight="1" x14ac:dyDescent="0.2">
      <c r="A26" s="8">
        <v>16</v>
      </c>
      <c r="B26" s="15" t="s">
        <v>404</v>
      </c>
      <c r="C26" s="8" t="s">
        <v>404</v>
      </c>
      <c r="D26" s="8" t="s">
        <v>404</v>
      </c>
      <c r="E26" s="8" t="s">
        <v>404</v>
      </c>
      <c r="F26" s="8">
        <v>0</v>
      </c>
      <c r="G26" s="8" t="s">
        <v>404</v>
      </c>
      <c r="H26" s="61" t="s">
        <v>404</v>
      </c>
      <c r="I26" s="78" t="s">
        <v>404</v>
      </c>
      <c r="J26" s="75"/>
      <c r="K26" s="58">
        <v>0</v>
      </c>
      <c r="L26" s="116">
        <v>0</v>
      </c>
      <c r="M26" s="8">
        <v>0</v>
      </c>
      <c r="N26" s="116">
        <v>0</v>
      </c>
      <c r="O26" s="8">
        <v>0</v>
      </c>
      <c r="P26" s="71">
        <v>0</v>
      </c>
      <c r="Q26" s="96">
        <v>0</v>
      </c>
      <c r="R26" s="71">
        <v>0</v>
      </c>
      <c r="S26" s="72">
        <v>0</v>
      </c>
      <c r="T26" s="79" t="s">
        <v>404</v>
      </c>
      <c r="U26" s="8">
        <v>0</v>
      </c>
      <c r="V26" s="102">
        <v>0</v>
      </c>
    </row>
    <row r="27" spans="1:22" ht="12.75" hidden="1" customHeight="1" x14ac:dyDescent="0.2">
      <c r="A27" s="8">
        <v>17</v>
      </c>
      <c r="B27" s="15" t="s">
        <v>404</v>
      </c>
      <c r="C27" s="8" t="s">
        <v>404</v>
      </c>
      <c r="D27" s="8" t="s">
        <v>404</v>
      </c>
      <c r="E27" s="8" t="s">
        <v>404</v>
      </c>
      <c r="F27" s="8">
        <v>0</v>
      </c>
      <c r="G27" s="8" t="s">
        <v>404</v>
      </c>
      <c r="H27" s="61" t="s">
        <v>404</v>
      </c>
      <c r="I27" s="78" t="s">
        <v>404</v>
      </c>
      <c r="J27" s="75"/>
      <c r="K27" s="58">
        <v>0</v>
      </c>
      <c r="L27" s="116">
        <v>0</v>
      </c>
      <c r="M27" s="8">
        <v>0</v>
      </c>
      <c r="N27" s="116">
        <v>0</v>
      </c>
      <c r="O27" s="8">
        <v>0</v>
      </c>
      <c r="P27" s="71">
        <v>0</v>
      </c>
      <c r="Q27" s="96">
        <v>0</v>
      </c>
      <c r="R27" s="71">
        <v>0</v>
      </c>
      <c r="S27" s="72">
        <v>0</v>
      </c>
      <c r="T27" s="79" t="s">
        <v>404</v>
      </c>
      <c r="U27" s="8">
        <v>0</v>
      </c>
      <c r="V27" s="102">
        <v>0</v>
      </c>
    </row>
    <row r="28" spans="1:22" ht="12.75" hidden="1" customHeight="1" x14ac:dyDescent="0.2">
      <c r="A28" s="8">
        <v>18</v>
      </c>
      <c r="B28" s="15" t="s">
        <v>404</v>
      </c>
      <c r="C28" s="8" t="s">
        <v>404</v>
      </c>
      <c r="D28" s="8" t="s">
        <v>404</v>
      </c>
      <c r="E28" s="8" t="s">
        <v>404</v>
      </c>
      <c r="F28" s="8">
        <v>0</v>
      </c>
      <c r="G28" s="8" t="s">
        <v>404</v>
      </c>
      <c r="H28" s="61" t="s">
        <v>404</v>
      </c>
      <c r="I28" s="78" t="s">
        <v>404</v>
      </c>
      <c r="J28" s="75">
        <v>0</v>
      </c>
      <c r="K28" s="58">
        <v>0</v>
      </c>
      <c r="L28" s="116">
        <v>0</v>
      </c>
      <c r="M28" s="8">
        <v>0</v>
      </c>
      <c r="N28" s="116">
        <v>0</v>
      </c>
      <c r="O28" s="8">
        <v>0</v>
      </c>
      <c r="P28" s="71">
        <v>0</v>
      </c>
      <c r="Q28" s="96">
        <v>0</v>
      </c>
      <c r="R28" s="71">
        <v>0</v>
      </c>
      <c r="S28" s="72">
        <v>0</v>
      </c>
      <c r="T28" s="79" t="s">
        <v>404</v>
      </c>
      <c r="U28" s="8">
        <v>0</v>
      </c>
      <c r="V28" s="102">
        <v>0</v>
      </c>
    </row>
    <row r="29" spans="1:22" ht="12.75" hidden="1" customHeight="1" x14ac:dyDescent="0.2">
      <c r="A29" s="8">
        <v>19</v>
      </c>
      <c r="B29" s="15" t="s">
        <v>404</v>
      </c>
      <c r="C29" s="8" t="s">
        <v>404</v>
      </c>
      <c r="D29" s="8" t="s">
        <v>404</v>
      </c>
      <c r="E29" s="8" t="s">
        <v>404</v>
      </c>
      <c r="F29" s="8">
        <v>0</v>
      </c>
      <c r="G29" s="8" t="s">
        <v>404</v>
      </c>
      <c r="H29" s="61" t="s">
        <v>404</v>
      </c>
      <c r="I29" s="78" t="s">
        <v>404</v>
      </c>
      <c r="J29" s="75">
        <v>0</v>
      </c>
      <c r="K29" s="58">
        <v>0</v>
      </c>
      <c r="L29" s="116">
        <v>0</v>
      </c>
      <c r="M29" s="8">
        <v>0</v>
      </c>
      <c r="N29" s="116">
        <v>0</v>
      </c>
      <c r="O29" s="8">
        <v>0</v>
      </c>
      <c r="P29" s="71">
        <v>0</v>
      </c>
      <c r="Q29" s="96">
        <v>0</v>
      </c>
      <c r="R29" s="71">
        <v>0</v>
      </c>
      <c r="S29" s="72">
        <v>0</v>
      </c>
      <c r="T29" s="79" t="s">
        <v>404</v>
      </c>
      <c r="U29" s="8">
        <v>0</v>
      </c>
      <c r="V29" s="102">
        <v>0</v>
      </c>
    </row>
    <row r="30" spans="1:22" ht="12.75" hidden="1" customHeight="1" x14ac:dyDescent="0.2">
      <c r="A30" s="8">
        <v>20</v>
      </c>
      <c r="B30" s="15" t="s">
        <v>404</v>
      </c>
      <c r="C30" s="8" t="s">
        <v>404</v>
      </c>
      <c r="D30" s="8" t="s">
        <v>404</v>
      </c>
      <c r="E30" s="8" t="s">
        <v>404</v>
      </c>
      <c r="F30" s="8">
        <v>0</v>
      </c>
      <c r="G30" s="8" t="s">
        <v>404</v>
      </c>
      <c r="H30" s="61" t="s">
        <v>404</v>
      </c>
      <c r="I30" s="78" t="s">
        <v>404</v>
      </c>
      <c r="J30" s="75">
        <v>0</v>
      </c>
      <c r="K30" s="58">
        <v>0</v>
      </c>
      <c r="L30" s="116">
        <v>0</v>
      </c>
      <c r="M30" s="8">
        <v>0</v>
      </c>
      <c r="N30" s="116">
        <v>0</v>
      </c>
      <c r="O30" s="8">
        <v>0</v>
      </c>
      <c r="P30" s="71">
        <v>0</v>
      </c>
      <c r="Q30" s="96">
        <v>0</v>
      </c>
      <c r="R30" s="71">
        <v>0</v>
      </c>
      <c r="S30" s="72">
        <v>0</v>
      </c>
      <c r="T30" s="79" t="s">
        <v>404</v>
      </c>
      <c r="U30" s="8">
        <v>0</v>
      </c>
      <c r="V30" s="102">
        <v>0</v>
      </c>
    </row>
    <row r="31" spans="1:22" ht="12.75" hidden="1" customHeight="1" x14ac:dyDescent="0.2">
      <c r="A31" s="8">
        <v>21</v>
      </c>
      <c r="B31" s="15" t="s">
        <v>404</v>
      </c>
      <c r="C31" s="8" t="s">
        <v>404</v>
      </c>
      <c r="D31" s="8" t="s">
        <v>404</v>
      </c>
      <c r="E31" s="8" t="s">
        <v>404</v>
      </c>
      <c r="F31" s="8">
        <v>0</v>
      </c>
      <c r="G31" s="8" t="s">
        <v>404</v>
      </c>
      <c r="H31" s="61" t="s">
        <v>404</v>
      </c>
      <c r="I31" s="78" t="s">
        <v>404</v>
      </c>
      <c r="J31" s="75">
        <v>0</v>
      </c>
      <c r="K31" s="58">
        <v>0</v>
      </c>
      <c r="L31" s="116">
        <v>0</v>
      </c>
      <c r="M31" s="8">
        <v>0</v>
      </c>
      <c r="N31" s="116">
        <v>0</v>
      </c>
      <c r="O31" s="8">
        <v>0</v>
      </c>
      <c r="P31" s="71">
        <v>0</v>
      </c>
      <c r="Q31" s="96">
        <v>0</v>
      </c>
      <c r="R31" s="71">
        <v>0</v>
      </c>
      <c r="S31" s="72">
        <v>0</v>
      </c>
      <c r="T31" s="79" t="s">
        <v>404</v>
      </c>
      <c r="U31" s="8">
        <v>0</v>
      </c>
      <c r="V31" s="102">
        <v>0</v>
      </c>
    </row>
    <row r="32" spans="1:22" ht="12.75" hidden="1" customHeight="1" x14ac:dyDescent="0.2">
      <c r="A32" s="8">
        <v>22</v>
      </c>
      <c r="B32" s="15" t="s">
        <v>404</v>
      </c>
      <c r="C32" s="8" t="s">
        <v>404</v>
      </c>
      <c r="D32" s="8" t="s">
        <v>404</v>
      </c>
      <c r="E32" s="8" t="s">
        <v>404</v>
      </c>
      <c r="F32" s="8">
        <v>0</v>
      </c>
      <c r="G32" s="8" t="s">
        <v>404</v>
      </c>
      <c r="H32" s="61" t="s">
        <v>404</v>
      </c>
      <c r="I32" s="78" t="s">
        <v>404</v>
      </c>
      <c r="J32" s="75">
        <v>0</v>
      </c>
      <c r="K32" s="58">
        <v>0</v>
      </c>
      <c r="L32" s="116">
        <v>0</v>
      </c>
      <c r="M32" s="8">
        <v>0</v>
      </c>
      <c r="N32" s="116">
        <v>0</v>
      </c>
      <c r="O32" s="8">
        <v>0</v>
      </c>
      <c r="P32" s="71">
        <v>0</v>
      </c>
      <c r="Q32" s="96">
        <v>0</v>
      </c>
      <c r="R32" s="71">
        <v>0</v>
      </c>
      <c r="S32" s="72">
        <v>0</v>
      </c>
      <c r="T32" s="79" t="s">
        <v>404</v>
      </c>
      <c r="U32" s="8">
        <v>0</v>
      </c>
      <c r="V32" s="102">
        <v>0</v>
      </c>
    </row>
    <row r="33" spans="1:22" ht="12.75" hidden="1" customHeight="1" x14ac:dyDescent="0.2">
      <c r="A33" s="8">
        <v>23</v>
      </c>
      <c r="B33" s="15" t="s">
        <v>404</v>
      </c>
      <c r="C33" s="8" t="s">
        <v>404</v>
      </c>
      <c r="D33" s="8" t="s">
        <v>404</v>
      </c>
      <c r="E33" s="8" t="s">
        <v>404</v>
      </c>
      <c r="F33" s="8">
        <v>0</v>
      </c>
      <c r="G33" s="8" t="s">
        <v>404</v>
      </c>
      <c r="H33" s="61" t="s">
        <v>404</v>
      </c>
      <c r="I33" s="78" t="s">
        <v>404</v>
      </c>
      <c r="J33" s="75">
        <v>0</v>
      </c>
      <c r="K33" s="58">
        <v>0</v>
      </c>
      <c r="L33" s="116">
        <v>0</v>
      </c>
      <c r="M33" s="8">
        <v>0</v>
      </c>
      <c r="N33" s="116">
        <v>0</v>
      </c>
      <c r="O33" s="8">
        <v>0</v>
      </c>
      <c r="P33" s="71">
        <v>0</v>
      </c>
      <c r="Q33" s="96">
        <v>0</v>
      </c>
      <c r="R33" s="71">
        <v>0</v>
      </c>
      <c r="S33" s="72">
        <v>0</v>
      </c>
      <c r="T33" s="79" t="s">
        <v>404</v>
      </c>
      <c r="U33" s="8">
        <v>0</v>
      </c>
      <c r="V33" s="102">
        <v>0</v>
      </c>
    </row>
    <row r="34" spans="1:22" ht="12.75" hidden="1" customHeight="1" x14ac:dyDescent="0.2">
      <c r="A34" s="8">
        <v>24</v>
      </c>
      <c r="B34" s="15" t="s">
        <v>404</v>
      </c>
      <c r="C34" s="8" t="s">
        <v>404</v>
      </c>
      <c r="D34" s="8" t="s">
        <v>404</v>
      </c>
      <c r="E34" s="8" t="s">
        <v>404</v>
      </c>
      <c r="F34" s="8">
        <v>0</v>
      </c>
      <c r="G34" s="8" t="s">
        <v>404</v>
      </c>
      <c r="H34" s="61" t="s">
        <v>404</v>
      </c>
      <c r="I34" s="78" t="s">
        <v>404</v>
      </c>
      <c r="J34" s="75">
        <v>0</v>
      </c>
      <c r="K34" s="58">
        <v>0</v>
      </c>
      <c r="L34" s="116">
        <v>0</v>
      </c>
      <c r="M34" s="8">
        <v>0</v>
      </c>
      <c r="N34" s="116">
        <v>0</v>
      </c>
      <c r="O34" s="8">
        <v>0</v>
      </c>
      <c r="P34" s="71">
        <v>0</v>
      </c>
      <c r="Q34" s="96">
        <v>0</v>
      </c>
      <c r="R34" s="71">
        <v>0</v>
      </c>
      <c r="S34" s="72">
        <v>0</v>
      </c>
      <c r="T34" s="79" t="s">
        <v>404</v>
      </c>
      <c r="U34" s="8">
        <v>0</v>
      </c>
      <c r="V34" s="102">
        <v>0</v>
      </c>
    </row>
    <row r="35" spans="1:22" ht="12.75" hidden="1" customHeight="1" x14ac:dyDescent="0.2">
      <c r="A35" s="8">
        <v>25</v>
      </c>
      <c r="B35" s="15" t="s">
        <v>404</v>
      </c>
      <c r="C35" s="8" t="s">
        <v>404</v>
      </c>
      <c r="D35" s="8" t="s">
        <v>404</v>
      </c>
      <c r="E35" s="8" t="s">
        <v>404</v>
      </c>
      <c r="F35" s="8">
        <v>0</v>
      </c>
      <c r="G35" s="8" t="s">
        <v>404</v>
      </c>
      <c r="H35" s="61" t="s">
        <v>404</v>
      </c>
      <c r="I35" s="78" t="s">
        <v>404</v>
      </c>
      <c r="J35" s="75">
        <v>0</v>
      </c>
      <c r="K35" s="58">
        <v>0</v>
      </c>
      <c r="L35" s="116">
        <v>0</v>
      </c>
      <c r="M35" s="8">
        <v>0</v>
      </c>
      <c r="N35" s="116">
        <v>0</v>
      </c>
      <c r="O35" s="8">
        <v>0</v>
      </c>
      <c r="P35" s="71">
        <v>0</v>
      </c>
      <c r="Q35" s="96">
        <v>0</v>
      </c>
      <c r="R35" s="71">
        <v>0</v>
      </c>
      <c r="S35" s="72">
        <v>0</v>
      </c>
      <c r="T35" s="79" t="s">
        <v>404</v>
      </c>
      <c r="U35" s="8">
        <v>0</v>
      </c>
      <c r="V35" s="102">
        <v>0</v>
      </c>
    </row>
    <row r="36" spans="1:22" ht="12.75" hidden="1" customHeight="1" x14ac:dyDescent="0.2">
      <c r="A36" s="8">
        <v>26</v>
      </c>
      <c r="B36" s="15" t="s">
        <v>404</v>
      </c>
      <c r="C36" s="8" t="s">
        <v>404</v>
      </c>
      <c r="D36" s="8" t="s">
        <v>404</v>
      </c>
      <c r="E36" s="8" t="s">
        <v>404</v>
      </c>
      <c r="F36" s="8">
        <v>0</v>
      </c>
      <c r="G36" s="8" t="s">
        <v>404</v>
      </c>
      <c r="H36" s="61" t="s">
        <v>404</v>
      </c>
      <c r="I36" s="78" t="s">
        <v>404</v>
      </c>
      <c r="J36" s="75">
        <v>0</v>
      </c>
      <c r="K36" s="58">
        <v>0</v>
      </c>
      <c r="L36" s="116">
        <v>0</v>
      </c>
      <c r="M36" s="8">
        <v>0</v>
      </c>
      <c r="N36" s="116">
        <v>0</v>
      </c>
      <c r="O36" s="8">
        <v>0</v>
      </c>
      <c r="P36" s="71">
        <v>0</v>
      </c>
      <c r="Q36" s="96">
        <v>0</v>
      </c>
      <c r="R36" s="71">
        <v>0</v>
      </c>
      <c r="S36" s="72">
        <v>0</v>
      </c>
      <c r="T36" s="79" t="s">
        <v>404</v>
      </c>
      <c r="U36" s="8">
        <v>0</v>
      </c>
      <c r="V36" s="102">
        <v>0</v>
      </c>
    </row>
    <row r="37" spans="1:22" ht="12.75" hidden="1" customHeight="1" thickBot="1" x14ac:dyDescent="0.25">
      <c r="A37" s="8">
        <v>27</v>
      </c>
      <c r="B37" s="15" t="s">
        <v>404</v>
      </c>
      <c r="C37" s="8" t="s">
        <v>404</v>
      </c>
      <c r="D37" s="8" t="s">
        <v>404</v>
      </c>
      <c r="E37" s="8" t="s">
        <v>404</v>
      </c>
      <c r="F37" s="8">
        <v>0</v>
      </c>
      <c r="G37" s="8" t="s">
        <v>404</v>
      </c>
      <c r="H37" s="61" t="s">
        <v>404</v>
      </c>
      <c r="I37" s="78" t="s">
        <v>404</v>
      </c>
      <c r="J37" s="75">
        <v>0</v>
      </c>
      <c r="K37" s="58">
        <v>0</v>
      </c>
      <c r="L37" s="116">
        <v>0</v>
      </c>
      <c r="M37" s="8">
        <v>0</v>
      </c>
      <c r="N37" s="116">
        <v>0</v>
      </c>
      <c r="O37" s="8">
        <v>0</v>
      </c>
      <c r="P37" s="71">
        <v>0</v>
      </c>
      <c r="Q37" s="96">
        <v>0</v>
      </c>
      <c r="R37" s="71">
        <v>0</v>
      </c>
      <c r="S37" s="72">
        <v>0</v>
      </c>
      <c r="T37" s="79" t="s">
        <v>404</v>
      </c>
      <c r="U37" s="8">
        <v>0</v>
      </c>
      <c r="V37" s="103">
        <v>0</v>
      </c>
    </row>
    <row r="38" spans="1:22" ht="12.75" hidden="1" customHeight="1" x14ac:dyDescent="0.2"/>
    <row r="39" spans="1:22" ht="12.75" hidden="1" customHeight="1" x14ac:dyDescent="0.2"/>
    <row r="40" spans="1:22" ht="12.75" hidden="1" customHeight="1" x14ac:dyDescent="0.2">
      <c r="B40" t="s">
        <v>12</v>
      </c>
      <c r="E40" t="s">
        <v>13</v>
      </c>
      <c r="N40" t="s">
        <v>20</v>
      </c>
    </row>
    <row r="41" spans="1:22" ht="12.75" customHeight="1" x14ac:dyDescent="0.2"/>
  </sheetData>
  <sheetProtection password="CC59" sheet="1" objects="1" scenarios="1" selectLockedCells="1" selectUnlockedCells="1"/>
  <sortState ref="A11:V23">
    <sortCondition ref="U11:U23"/>
  </sortState>
  <mergeCells count="11">
    <mergeCell ref="V8:V10"/>
    <mergeCell ref="U9:U10"/>
    <mergeCell ref="K8:U8"/>
    <mergeCell ref="Q9:R9"/>
    <mergeCell ref="S9:S10"/>
    <mergeCell ref="T9:T10"/>
    <mergeCell ref="D8:D10"/>
    <mergeCell ref="F8:F10"/>
    <mergeCell ref="G8:G10"/>
    <mergeCell ref="H8:H10"/>
    <mergeCell ref="I8:I10"/>
  </mergeCells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V41"/>
  <sheetViews>
    <sheetView showGridLines="0" showZeros="0" workbookViewId="0">
      <selection activeCell="F48" sqref="F48"/>
    </sheetView>
  </sheetViews>
  <sheetFormatPr defaultRowHeight="12.75" x14ac:dyDescent="0.2"/>
  <cols>
    <col min="1" max="1" width="3.85546875" customWidth="1"/>
    <col min="2" max="2" width="21.140625" customWidth="1"/>
    <col min="3" max="3" width="5.140625" customWidth="1"/>
    <col min="4" max="4" width="4.42578125" customWidth="1"/>
    <col min="5" max="5" width="7.140625" hidden="1" customWidth="1"/>
    <col min="6" max="6" width="7" customWidth="1"/>
    <col min="7" max="7" width="5.140625" hidden="1" customWidth="1"/>
    <col min="8" max="8" width="6" hidden="1" customWidth="1"/>
    <col min="9" max="9" width="19.140625" customWidth="1"/>
    <col min="10" max="10" width="5.140625" customWidth="1"/>
    <col min="11" max="16" width="11.28515625" customWidth="1"/>
    <col min="17" max="17" width="4" customWidth="1"/>
    <col min="18" max="18" width="10.28515625" customWidth="1"/>
    <col min="19" max="21" width="5.7109375" customWidth="1"/>
    <col min="22" max="22" width="9" customWidth="1"/>
  </cols>
  <sheetData>
    <row r="1" spans="1:22" ht="50.25" customHeight="1" x14ac:dyDescent="0.25">
      <c r="B1" s="1" t="s">
        <v>2</v>
      </c>
      <c r="O1" s="26" t="s">
        <v>3</v>
      </c>
    </row>
    <row r="2" spans="1:22" ht="15" x14ac:dyDescent="0.25">
      <c r="J2" s="3"/>
      <c r="O2" s="25" t="s">
        <v>405</v>
      </c>
    </row>
    <row r="3" spans="1:22" ht="15" x14ac:dyDescent="0.25">
      <c r="A3" t="s">
        <v>4</v>
      </c>
      <c r="J3" s="3"/>
      <c r="O3" s="25" t="s">
        <v>90</v>
      </c>
    </row>
    <row r="4" spans="1:22" ht="15" x14ac:dyDescent="0.25">
      <c r="J4" s="3"/>
      <c r="O4" s="25" t="s">
        <v>67</v>
      </c>
    </row>
    <row r="5" spans="1:22" x14ac:dyDescent="0.2">
      <c r="B5" s="30">
        <v>43548</v>
      </c>
    </row>
    <row r="6" spans="1:22" ht="15.75" x14ac:dyDescent="0.25">
      <c r="E6" s="4"/>
      <c r="F6" s="4"/>
      <c r="G6" s="4"/>
      <c r="H6" s="4"/>
      <c r="I6" s="4"/>
      <c r="J6" t="s">
        <v>5</v>
      </c>
      <c r="M6" s="23"/>
      <c r="N6" s="60" t="s">
        <v>111</v>
      </c>
      <c r="P6" t="s">
        <v>14</v>
      </c>
      <c r="S6" s="24">
        <v>80</v>
      </c>
      <c r="T6" s="11" t="s">
        <v>15</v>
      </c>
    </row>
    <row r="7" spans="1:22" ht="13.5" thickBot="1" x14ac:dyDescent="0.25">
      <c r="A7" s="5"/>
      <c r="B7" s="28">
        <v>43548</v>
      </c>
      <c r="C7" s="16" t="s">
        <v>6</v>
      </c>
      <c r="D7" s="5"/>
      <c r="E7" s="5"/>
      <c r="F7" s="5"/>
      <c r="G7" s="5"/>
      <c r="H7" s="5"/>
      <c r="I7" s="5"/>
      <c r="J7" s="5"/>
      <c r="K7" s="5"/>
      <c r="L7" s="95" t="s">
        <v>80</v>
      </c>
      <c r="M7" s="16">
        <v>4</v>
      </c>
      <c r="N7" s="59" t="s">
        <v>63</v>
      </c>
      <c r="O7" s="5"/>
      <c r="P7" s="5" t="s">
        <v>16</v>
      </c>
      <c r="Q7" s="5"/>
      <c r="R7" s="5"/>
      <c r="S7" s="73">
        <v>3.472222222222222E-3</v>
      </c>
      <c r="T7" s="13" t="s">
        <v>58</v>
      </c>
      <c r="U7" s="5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23" t="s">
        <v>57</v>
      </c>
      <c r="E8" s="7" t="s">
        <v>17</v>
      </c>
      <c r="F8" s="123" t="s">
        <v>40</v>
      </c>
      <c r="G8" s="123" t="s">
        <v>36</v>
      </c>
      <c r="H8" s="123" t="s">
        <v>35</v>
      </c>
      <c r="I8" s="125" t="s">
        <v>54</v>
      </c>
      <c r="J8" s="80" t="s">
        <v>10</v>
      </c>
      <c r="K8" s="136" t="s">
        <v>101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27" t="s">
        <v>100</v>
      </c>
    </row>
    <row r="9" spans="1:22" ht="12.75" customHeight="1" x14ac:dyDescent="0.2">
      <c r="A9" s="7" t="s">
        <v>21</v>
      </c>
      <c r="B9" s="7"/>
      <c r="C9" s="7" t="s">
        <v>1</v>
      </c>
      <c r="D9" s="123"/>
      <c r="E9" s="7" t="s">
        <v>18</v>
      </c>
      <c r="F9" s="123"/>
      <c r="G9" s="123"/>
      <c r="H9" s="123"/>
      <c r="I9" s="125"/>
      <c r="J9" s="80" t="s">
        <v>7</v>
      </c>
      <c r="K9" s="109" t="s">
        <v>102</v>
      </c>
      <c r="L9" s="94" t="s">
        <v>103</v>
      </c>
      <c r="M9" s="94" t="s">
        <v>104</v>
      </c>
      <c r="N9" s="94" t="s">
        <v>105</v>
      </c>
      <c r="O9" s="94" t="s">
        <v>106</v>
      </c>
      <c r="P9" s="91" t="s">
        <v>107</v>
      </c>
      <c r="Q9" s="134" t="s">
        <v>38</v>
      </c>
      <c r="R9" s="138"/>
      <c r="S9" s="130" t="s">
        <v>65</v>
      </c>
      <c r="T9" s="123" t="s">
        <v>66</v>
      </c>
      <c r="U9" s="123" t="s">
        <v>32</v>
      </c>
      <c r="V9" s="128"/>
    </row>
    <row r="10" spans="1:22" ht="27" customHeight="1" thickBot="1" x14ac:dyDescent="0.25">
      <c r="A10" s="14"/>
      <c r="B10" s="14"/>
      <c r="C10" s="14"/>
      <c r="D10" s="124"/>
      <c r="E10" s="14"/>
      <c r="F10" s="124"/>
      <c r="G10" s="124"/>
      <c r="H10" s="124"/>
      <c r="I10" s="126"/>
      <c r="J10" s="81"/>
      <c r="K10" s="119" t="s">
        <v>160</v>
      </c>
      <c r="L10" s="120" t="s">
        <v>160</v>
      </c>
      <c r="M10" s="120" t="s">
        <v>160</v>
      </c>
      <c r="N10" s="120" t="s">
        <v>160</v>
      </c>
      <c r="O10" s="120" t="s">
        <v>160</v>
      </c>
      <c r="P10" s="113" t="s">
        <v>160</v>
      </c>
      <c r="Q10" s="77" t="s">
        <v>56</v>
      </c>
      <c r="R10" s="85" t="s">
        <v>55</v>
      </c>
      <c r="S10" s="131"/>
      <c r="T10" s="124"/>
      <c r="U10" s="124"/>
      <c r="V10" s="129"/>
    </row>
    <row r="11" spans="1:22" ht="12.75" customHeight="1" thickTop="1" x14ac:dyDescent="0.2">
      <c r="A11" s="8">
        <v>1</v>
      </c>
      <c r="B11" s="15" t="s">
        <v>68</v>
      </c>
      <c r="C11" s="8" t="s">
        <v>402</v>
      </c>
      <c r="D11" s="8" t="s">
        <v>403</v>
      </c>
      <c r="E11" s="8">
        <v>2.4</v>
      </c>
      <c r="F11" s="84">
        <v>800</v>
      </c>
      <c r="G11" s="8" t="s">
        <v>162</v>
      </c>
      <c r="H11" s="61">
        <v>550628</v>
      </c>
      <c r="I11" s="78" t="s">
        <v>69</v>
      </c>
      <c r="J11" s="75">
        <v>0</v>
      </c>
      <c r="K11" s="111" t="s">
        <v>247</v>
      </c>
      <c r="L11" s="116" t="s">
        <v>248</v>
      </c>
      <c r="M11" s="8" t="s">
        <v>249</v>
      </c>
      <c r="N11" s="116" t="s">
        <v>250</v>
      </c>
      <c r="O11" s="8">
        <v>0</v>
      </c>
      <c r="P11" s="114">
        <v>0</v>
      </c>
      <c r="Q11" s="96" t="s">
        <v>251</v>
      </c>
      <c r="R11" s="71" t="s">
        <v>252</v>
      </c>
      <c r="S11" s="72">
        <v>0</v>
      </c>
      <c r="T11" s="79" t="s">
        <v>404</v>
      </c>
      <c r="U11" s="8">
        <v>1</v>
      </c>
      <c r="V11" s="101">
        <v>400</v>
      </c>
    </row>
    <row r="12" spans="1:22" ht="12.75" customHeight="1" x14ac:dyDescent="0.2">
      <c r="A12" s="8">
        <v>2</v>
      </c>
      <c r="B12" s="15" t="s">
        <v>96</v>
      </c>
      <c r="C12" s="8" t="s">
        <v>402</v>
      </c>
      <c r="D12" s="8" t="s">
        <v>403</v>
      </c>
      <c r="E12" s="8">
        <v>2.4</v>
      </c>
      <c r="F12" s="84">
        <v>700</v>
      </c>
      <c r="G12" s="8" t="s">
        <v>162</v>
      </c>
      <c r="H12" s="61">
        <v>550554</v>
      </c>
      <c r="I12" s="78" t="s">
        <v>97</v>
      </c>
      <c r="J12" s="75">
        <v>0</v>
      </c>
      <c r="K12" s="111" t="s">
        <v>253</v>
      </c>
      <c r="L12" s="116" t="s">
        <v>254</v>
      </c>
      <c r="M12" s="8" t="s">
        <v>255</v>
      </c>
      <c r="N12" s="116" t="s">
        <v>256</v>
      </c>
      <c r="O12" s="8">
        <v>0</v>
      </c>
      <c r="P12" s="114">
        <v>0</v>
      </c>
      <c r="Q12" s="96" t="s">
        <v>257</v>
      </c>
      <c r="R12" s="71" t="s">
        <v>258</v>
      </c>
      <c r="S12" s="72">
        <v>0</v>
      </c>
      <c r="T12" s="79" t="s">
        <v>404</v>
      </c>
      <c r="U12" s="8">
        <v>2</v>
      </c>
      <c r="V12" s="102">
        <v>300</v>
      </c>
    </row>
    <row r="13" spans="1:22" ht="12.75" customHeight="1" x14ac:dyDescent="0.2">
      <c r="A13" s="8">
        <v>3</v>
      </c>
      <c r="B13" s="15" t="s">
        <v>98</v>
      </c>
      <c r="C13" s="8" t="s">
        <v>402</v>
      </c>
      <c r="D13" s="8" t="s">
        <v>403</v>
      </c>
      <c r="E13" s="8">
        <v>2.4</v>
      </c>
      <c r="F13" s="84">
        <v>525</v>
      </c>
      <c r="G13" s="8" t="s">
        <v>162</v>
      </c>
      <c r="H13" s="61">
        <v>36751</v>
      </c>
      <c r="I13" s="78" t="s">
        <v>99</v>
      </c>
      <c r="J13" s="75">
        <v>0</v>
      </c>
      <c r="K13" s="111" t="s">
        <v>259</v>
      </c>
      <c r="L13" s="116" t="s">
        <v>260</v>
      </c>
      <c r="M13" s="8" t="s">
        <v>261</v>
      </c>
      <c r="N13" s="116" t="s">
        <v>262</v>
      </c>
      <c r="O13" s="8">
        <v>0</v>
      </c>
      <c r="P13" s="114">
        <v>0</v>
      </c>
      <c r="Q13" s="96" t="s">
        <v>263</v>
      </c>
      <c r="R13" s="71" t="s">
        <v>264</v>
      </c>
      <c r="S13" s="72">
        <v>0</v>
      </c>
      <c r="T13" s="79" t="s">
        <v>404</v>
      </c>
      <c r="U13" s="8">
        <v>3</v>
      </c>
      <c r="V13" s="102">
        <v>225</v>
      </c>
    </row>
    <row r="14" spans="1:22" ht="12.75" customHeight="1" x14ac:dyDescent="0.2">
      <c r="A14" s="8">
        <v>5</v>
      </c>
      <c r="B14" s="15" t="s">
        <v>41</v>
      </c>
      <c r="C14" s="8">
        <v>2</v>
      </c>
      <c r="D14" s="8" t="s">
        <v>403</v>
      </c>
      <c r="E14" s="8">
        <v>2.4</v>
      </c>
      <c r="F14" s="84">
        <v>338</v>
      </c>
      <c r="G14" s="8">
        <v>16</v>
      </c>
      <c r="H14" s="61">
        <v>20143</v>
      </c>
      <c r="I14" s="78" t="s">
        <v>43</v>
      </c>
      <c r="J14" s="75">
        <v>0</v>
      </c>
      <c r="K14" s="111" t="s">
        <v>265</v>
      </c>
      <c r="L14" s="116" t="s">
        <v>266</v>
      </c>
      <c r="M14" s="8" t="s">
        <v>267</v>
      </c>
      <c r="N14" s="116" t="s">
        <v>268</v>
      </c>
      <c r="O14" s="8">
        <v>0</v>
      </c>
      <c r="P14" s="114">
        <v>0</v>
      </c>
      <c r="Q14" s="96" t="s">
        <v>269</v>
      </c>
      <c r="R14" s="71" t="s">
        <v>270</v>
      </c>
      <c r="S14" s="72">
        <v>0</v>
      </c>
      <c r="T14" s="79" t="s">
        <v>404</v>
      </c>
      <c r="U14" s="8">
        <v>4</v>
      </c>
      <c r="V14" s="102">
        <v>169</v>
      </c>
    </row>
    <row r="15" spans="1:22" ht="12.75" customHeight="1" x14ac:dyDescent="0.2">
      <c r="A15" s="8">
        <v>4</v>
      </c>
      <c r="B15" s="15" t="s">
        <v>25</v>
      </c>
      <c r="C15" s="8" t="s">
        <v>402</v>
      </c>
      <c r="D15" s="8" t="s">
        <v>403</v>
      </c>
      <c r="E15" s="8">
        <v>2.4</v>
      </c>
      <c r="F15" s="84">
        <v>352</v>
      </c>
      <c r="G15" s="8" t="s">
        <v>162</v>
      </c>
      <c r="H15" s="61">
        <v>14562</v>
      </c>
      <c r="I15" s="78" t="s">
        <v>42</v>
      </c>
      <c r="J15" s="75">
        <v>0</v>
      </c>
      <c r="K15" s="111" t="s">
        <v>271</v>
      </c>
      <c r="L15" s="116" t="s">
        <v>272</v>
      </c>
      <c r="M15" s="8" t="s">
        <v>273</v>
      </c>
      <c r="N15" s="116" t="s">
        <v>274</v>
      </c>
      <c r="O15" s="8">
        <v>0</v>
      </c>
      <c r="P15" s="114">
        <v>0</v>
      </c>
      <c r="Q15" s="96" t="s">
        <v>275</v>
      </c>
      <c r="R15" s="71" t="s">
        <v>276</v>
      </c>
      <c r="S15" s="72">
        <v>0</v>
      </c>
      <c r="T15" s="79" t="s">
        <v>404</v>
      </c>
      <c r="U15" s="8">
        <v>5</v>
      </c>
      <c r="V15" s="102">
        <v>127</v>
      </c>
    </row>
    <row r="16" spans="1:22" ht="12.75" hidden="1" customHeight="1" x14ac:dyDescent="0.2">
      <c r="A16" s="8">
        <v>6</v>
      </c>
      <c r="B16" s="15" t="s">
        <v>404</v>
      </c>
      <c r="C16" s="8" t="s">
        <v>404</v>
      </c>
      <c r="D16" s="8" t="s">
        <v>404</v>
      </c>
      <c r="E16" s="8" t="s">
        <v>404</v>
      </c>
      <c r="F16" s="34">
        <v>0</v>
      </c>
      <c r="G16" s="8" t="s">
        <v>404</v>
      </c>
      <c r="H16" s="61" t="s">
        <v>404</v>
      </c>
      <c r="I16" s="78" t="s">
        <v>404</v>
      </c>
      <c r="J16" s="75">
        <v>0</v>
      </c>
      <c r="K16" s="111">
        <v>0</v>
      </c>
      <c r="L16" s="116">
        <v>0</v>
      </c>
      <c r="M16" s="8">
        <v>0</v>
      </c>
      <c r="N16" s="116">
        <v>0</v>
      </c>
      <c r="O16" s="8">
        <v>0</v>
      </c>
      <c r="P16" s="114">
        <v>0</v>
      </c>
      <c r="Q16" s="96">
        <v>0</v>
      </c>
      <c r="R16" s="71">
        <v>0</v>
      </c>
      <c r="S16" s="72">
        <v>0</v>
      </c>
      <c r="T16" s="79" t="s">
        <v>404</v>
      </c>
      <c r="U16" s="8">
        <v>0</v>
      </c>
      <c r="V16" s="102">
        <v>0</v>
      </c>
    </row>
    <row r="17" spans="1:22" ht="12.75" hidden="1" customHeight="1" x14ac:dyDescent="0.2">
      <c r="A17" s="8">
        <v>7</v>
      </c>
      <c r="B17" s="15" t="s">
        <v>404</v>
      </c>
      <c r="C17" s="8" t="s">
        <v>404</v>
      </c>
      <c r="D17" s="8" t="s">
        <v>404</v>
      </c>
      <c r="E17" s="8" t="s">
        <v>404</v>
      </c>
      <c r="F17" s="34">
        <v>0</v>
      </c>
      <c r="G17" s="8" t="s">
        <v>404</v>
      </c>
      <c r="H17" s="61" t="s">
        <v>404</v>
      </c>
      <c r="I17" s="78" t="s">
        <v>404</v>
      </c>
      <c r="J17" s="75">
        <v>0</v>
      </c>
      <c r="K17" s="111">
        <v>0</v>
      </c>
      <c r="L17" s="116">
        <v>0</v>
      </c>
      <c r="M17" s="8">
        <v>0</v>
      </c>
      <c r="N17" s="116">
        <v>0</v>
      </c>
      <c r="O17" s="8">
        <v>0</v>
      </c>
      <c r="P17" s="114">
        <v>0</v>
      </c>
      <c r="Q17" s="96">
        <v>0</v>
      </c>
      <c r="R17" s="71">
        <v>0</v>
      </c>
      <c r="S17" s="72">
        <v>0</v>
      </c>
      <c r="T17" s="79" t="s">
        <v>404</v>
      </c>
      <c r="U17" s="8">
        <v>0</v>
      </c>
      <c r="V17" s="102">
        <v>0</v>
      </c>
    </row>
    <row r="18" spans="1:22" ht="12.75" hidden="1" customHeight="1" x14ac:dyDescent="0.2">
      <c r="A18" s="8">
        <v>8</v>
      </c>
      <c r="B18" s="15" t="s">
        <v>404</v>
      </c>
      <c r="C18" s="8" t="s">
        <v>404</v>
      </c>
      <c r="D18" s="8" t="s">
        <v>404</v>
      </c>
      <c r="E18" s="8" t="s">
        <v>404</v>
      </c>
      <c r="F18" s="34">
        <v>0</v>
      </c>
      <c r="G18" s="8" t="s">
        <v>404</v>
      </c>
      <c r="H18" s="61" t="s">
        <v>404</v>
      </c>
      <c r="I18" s="78" t="s">
        <v>404</v>
      </c>
      <c r="J18" s="75">
        <v>0</v>
      </c>
      <c r="K18" s="111">
        <v>0</v>
      </c>
      <c r="L18" s="116">
        <v>0</v>
      </c>
      <c r="M18" s="8">
        <v>0</v>
      </c>
      <c r="N18" s="116">
        <v>0</v>
      </c>
      <c r="O18" s="8">
        <v>0</v>
      </c>
      <c r="P18" s="114">
        <v>0</v>
      </c>
      <c r="Q18" s="96">
        <v>0</v>
      </c>
      <c r="R18" s="71">
        <v>0</v>
      </c>
      <c r="S18" s="72">
        <v>0</v>
      </c>
      <c r="T18" s="79" t="s">
        <v>404</v>
      </c>
      <c r="U18" s="8">
        <v>0</v>
      </c>
      <c r="V18" s="102">
        <v>0</v>
      </c>
    </row>
    <row r="19" spans="1:22" ht="12.75" hidden="1" customHeight="1" x14ac:dyDescent="0.2">
      <c r="A19" s="8">
        <v>9</v>
      </c>
      <c r="B19" s="15" t="s">
        <v>404</v>
      </c>
      <c r="C19" s="8" t="s">
        <v>404</v>
      </c>
      <c r="D19" s="8" t="s">
        <v>404</v>
      </c>
      <c r="E19" s="8" t="s">
        <v>404</v>
      </c>
      <c r="F19" s="34">
        <v>0</v>
      </c>
      <c r="G19" s="8" t="s">
        <v>404</v>
      </c>
      <c r="H19" s="61" t="s">
        <v>404</v>
      </c>
      <c r="I19" s="78" t="s">
        <v>404</v>
      </c>
      <c r="J19" s="75">
        <v>0</v>
      </c>
      <c r="K19" s="111">
        <v>0</v>
      </c>
      <c r="L19" s="116">
        <v>0</v>
      </c>
      <c r="M19" s="8">
        <v>0</v>
      </c>
      <c r="N19" s="116">
        <v>0</v>
      </c>
      <c r="O19" s="8">
        <v>0</v>
      </c>
      <c r="P19" s="114">
        <v>0</v>
      </c>
      <c r="Q19" s="96">
        <v>0</v>
      </c>
      <c r="R19" s="71">
        <v>0</v>
      </c>
      <c r="S19" s="72">
        <v>0</v>
      </c>
      <c r="T19" s="79" t="s">
        <v>404</v>
      </c>
      <c r="U19" s="8">
        <v>0</v>
      </c>
      <c r="V19" s="102">
        <v>0</v>
      </c>
    </row>
    <row r="20" spans="1:22" ht="12.75" hidden="1" customHeight="1" x14ac:dyDescent="0.2">
      <c r="A20" s="8">
        <v>10</v>
      </c>
      <c r="B20" s="15" t="s">
        <v>404</v>
      </c>
      <c r="C20" s="8" t="s">
        <v>404</v>
      </c>
      <c r="D20" s="8" t="s">
        <v>404</v>
      </c>
      <c r="E20" s="8" t="s">
        <v>404</v>
      </c>
      <c r="F20" s="34">
        <v>0</v>
      </c>
      <c r="G20" s="8" t="s">
        <v>404</v>
      </c>
      <c r="H20" s="61" t="s">
        <v>404</v>
      </c>
      <c r="I20" s="78" t="s">
        <v>404</v>
      </c>
      <c r="J20" s="75">
        <v>0</v>
      </c>
      <c r="K20" s="111">
        <v>0</v>
      </c>
      <c r="L20" s="116">
        <v>0</v>
      </c>
      <c r="M20" s="8">
        <v>0</v>
      </c>
      <c r="N20" s="116">
        <v>0</v>
      </c>
      <c r="O20" s="8">
        <v>0</v>
      </c>
      <c r="P20" s="114">
        <v>0</v>
      </c>
      <c r="Q20" s="96">
        <v>0</v>
      </c>
      <c r="R20" s="71">
        <v>0</v>
      </c>
      <c r="S20" s="72">
        <v>0</v>
      </c>
      <c r="T20" s="79" t="s">
        <v>404</v>
      </c>
      <c r="U20" s="8">
        <v>0</v>
      </c>
      <c r="V20" s="102">
        <v>0</v>
      </c>
    </row>
    <row r="21" spans="1:22" ht="12.75" hidden="1" customHeight="1" x14ac:dyDescent="0.2">
      <c r="A21" s="8">
        <v>11</v>
      </c>
      <c r="B21" s="15" t="s">
        <v>404</v>
      </c>
      <c r="C21" s="8" t="s">
        <v>404</v>
      </c>
      <c r="D21" s="8" t="s">
        <v>404</v>
      </c>
      <c r="E21" s="8" t="s">
        <v>404</v>
      </c>
      <c r="F21" s="34">
        <v>0</v>
      </c>
      <c r="G21" s="8" t="s">
        <v>404</v>
      </c>
      <c r="H21" s="61" t="s">
        <v>404</v>
      </c>
      <c r="I21" s="78" t="s">
        <v>404</v>
      </c>
      <c r="J21" s="75"/>
      <c r="K21" s="111">
        <v>0</v>
      </c>
      <c r="L21" s="116">
        <v>0</v>
      </c>
      <c r="M21" s="8">
        <v>0</v>
      </c>
      <c r="N21" s="116">
        <v>0</v>
      </c>
      <c r="O21" s="8">
        <v>0</v>
      </c>
      <c r="P21" s="114">
        <v>0</v>
      </c>
      <c r="Q21" s="96">
        <v>0</v>
      </c>
      <c r="R21" s="71">
        <v>0</v>
      </c>
      <c r="S21" s="72">
        <v>0</v>
      </c>
      <c r="T21" s="79" t="s">
        <v>404</v>
      </c>
      <c r="U21" s="8">
        <v>0</v>
      </c>
      <c r="V21" s="102">
        <v>0</v>
      </c>
    </row>
    <row r="22" spans="1:22" ht="12.75" hidden="1" customHeight="1" x14ac:dyDescent="0.2">
      <c r="A22" s="8">
        <v>12</v>
      </c>
      <c r="B22" s="15" t="s">
        <v>404</v>
      </c>
      <c r="C22" s="8" t="s">
        <v>404</v>
      </c>
      <c r="D22" s="8" t="s">
        <v>404</v>
      </c>
      <c r="E22" s="8" t="s">
        <v>404</v>
      </c>
      <c r="F22" s="34">
        <v>0</v>
      </c>
      <c r="G22" s="8" t="s">
        <v>404</v>
      </c>
      <c r="H22" s="61" t="s">
        <v>404</v>
      </c>
      <c r="I22" s="78" t="s">
        <v>404</v>
      </c>
      <c r="J22" s="75"/>
      <c r="K22" s="111">
        <v>0</v>
      </c>
      <c r="L22" s="116">
        <v>0</v>
      </c>
      <c r="M22" s="8">
        <v>0</v>
      </c>
      <c r="N22" s="116">
        <v>0</v>
      </c>
      <c r="O22" s="8">
        <v>0</v>
      </c>
      <c r="P22" s="114">
        <v>0</v>
      </c>
      <c r="Q22" s="96">
        <v>0</v>
      </c>
      <c r="R22" s="71">
        <v>0</v>
      </c>
      <c r="S22" s="72">
        <v>0</v>
      </c>
      <c r="T22" s="79" t="s">
        <v>404</v>
      </c>
      <c r="U22" s="8">
        <v>0</v>
      </c>
      <c r="V22" s="102">
        <v>0</v>
      </c>
    </row>
    <row r="23" spans="1:22" ht="12.75" hidden="1" customHeight="1" x14ac:dyDescent="0.2">
      <c r="A23" s="8">
        <v>13</v>
      </c>
      <c r="B23" s="15" t="s">
        <v>404</v>
      </c>
      <c r="C23" s="8" t="s">
        <v>404</v>
      </c>
      <c r="D23" s="8" t="s">
        <v>404</v>
      </c>
      <c r="E23" s="8" t="s">
        <v>404</v>
      </c>
      <c r="F23" s="34">
        <v>0</v>
      </c>
      <c r="G23" s="8" t="s">
        <v>404</v>
      </c>
      <c r="H23" s="61" t="s">
        <v>404</v>
      </c>
      <c r="I23" s="78" t="s">
        <v>404</v>
      </c>
      <c r="J23" s="75"/>
      <c r="K23" s="111">
        <v>0</v>
      </c>
      <c r="L23" s="116">
        <v>0</v>
      </c>
      <c r="M23" s="8">
        <v>0</v>
      </c>
      <c r="N23" s="116">
        <v>0</v>
      </c>
      <c r="O23" s="8">
        <v>0</v>
      </c>
      <c r="P23" s="114">
        <v>0</v>
      </c>
      <c r="Q23" s="96">
        <v>0</v>
      </c>
      <c r="R23" s="71">
        <v>0</v>
      </c>
      <c r="S23" s="72">
        <v>0</v>
      </c>
      <c r="T23" s="79" t="s">
        <v>404</v>
      </c>
      <c r="U23" s="8">
        <v>0</v>
      </c>
      <c r="V23" s="102">
        <v>0</v>
      </c>
    </row>
    <row r="24" spans="1:22" ht="12.75" hidden="1" customHeight="1" x14ac:dyDescent="0.2">
      <c r="A24" s="8">
        <v>14</v>
      </c>
      <c r="B24" s="15" t="s">
        <v>404</v>
      </c>
      <c r="C24" s="8" t="s">
        <v>404</v>
      </c>
      <c r="D24" s="8" t="s">
        <v>404</v>
      </c>
      <c r="E24" s="8" t="s">
        <v>404</v>
      </c>
      <c r="F24" s="34">
        <v>0</v>
      </c>
      <c r="G24" s="8" t="s">
        <v>404</v>
      </c>
      <c r="H24" s="61" t="s">
        <v>404</v>
      </c>
      <c r="I24" s="78" t="s">
        <v>404</v>
      </c>
      <c r="J24" s="75"/>
      <c r="K24" s="111">
        <v>0</v>
      </c>
      <c r="L24" s="116">
        <v>0</v>
      </c>
      <c r="M24" s="8">
        <v>0</v>
      </c>
      <c r="N24" s="116">
        <v>0</v>
      </c>
      <c r="O24" s="8">
        <v>0</v>
      </c>
      <c r="P24" s="114">
        <v>0</v>
      </c>
      <c r="Q24" s="96">
        <v>0</v>
      </c>
      <c r="R24" s="71">
        <v>0</v>
      </c>
      <c r="S24" s="72">
        <v>0</v>
      </c>
      <c r="T24" s="79" t="s">
        <v>404</v>
      </c>
      <c r="U24" s="8">
        <v>0</v>
      </c>
      <c r="V24" s="102">
        <v>0</v>
      </c>
    </row>
    <row r="25" spans="1:22" ht="12.75" hidden="1" customHeight="1" x14ac:dyDescent="0.2">
      <c r="A25" s="8">
        <v>15</v>
      </c>
      <c r="B25" s="15" t="s">
        <v>404</v>
      </c>
      <c r="C25" s="8" t="s">
        <v>404</v>
      </c>
      <c r="D25" s="8" t="s">
        <v>404</v>
      </c>
      <c r="E25" s="8" t="s">
        <v>404</v>
      </c>
      <c r="F25" s="34">
        <v>0</v>
      </c>
      <c r="G25" s="8" t="s">
        <v>404</v>
      </c>
      <c r="H25" s="61" t="s">
        <v>404</v>
      </c>
      <c r="I25" s="78" t="s">
        <v>404</v>
      </c>
      <c r="J25" s="75"/>
      <c r="K25" s="111">
        <v>0</v>
      </c>
      <c r="L25" s="116">
        <v>0</v>
      </c>
      <c r="M25" s="8">
        <v>0</v>
      </c>
      <c r="N25" s="116">
        <v>0</v>
      </c>
      <c r="O25" s="8">
        <v>0</v>
      </c>
      <c r="P25" s="114">
        <v>0</v>
      </c>
      <c r="Q25" s="96">
        <v>0</v>
      </c>
      <c r="R25" s="71">
        <v>0</v>
      </c>
      <c r="S25" s="72">
        <v>0</v>
      </c>
      <c r="T25" s="79" t="s">
        <v>404</v>
      </c>
      <c r="U25" s="8">
        <v>0</v>
      </c>
      <c r="V25" s="102">
        <v>0</v>
      </c>
    </row>
    <row r="26" spans="1:22" ht="12.75" hidden="1" customHeight="1" x14ac:dyDescent="0.2">
      <c r="A26" s="8">
        <v>16</v>
      </c>
      <c r="B26" s="15" t="s">
        <v>404</v>
      </c>
      <c r="C26" s="8" t="s">
        <v>404</v>
      </c>
      <c r="D26" s="8" t="s">
        <v>404</v>
      </c>
      <c r="E26" s="8" t="s">
        <v>404</v>
      </c>
      <c r="F26" s="34">
        <v>0</v>
      </c>
      <c r="G26" s="8" t="s">
        <v>404</v>
      </c>
      <c r="H26" s="61" t="s">
        <v>404</v>
      </c>
      <c r="I26" s="78" t="s">
        <v>404</v>
      </c>
      <c r="J26" s="75"/>
      <c r="K26" s="111">
        <v>0</v>
      </c>
      <c r="L26" s="116">
        <v>0</v>
      </c>
      <c r="M26" s="8">
        <v>0</v>
      </c>
      <c r="N26" s="116">
        <v>0</v>
      </c>
      <c r="O26" s="8">
        <v>0</v>
      </c>
      <c r="P26" s="114">
        <v>0</v>
      </c>
      <c r="Q26" s="96">
        <v>0</v>
      </c>
      <c r="R26" s="71">
        <v>0</v>
      </c>
      <c r="S26" s="72">
        <v>0</v>
      </c>
      <c r="T26" s="79" t="s">
        <v>404</v>
      </c>
      <c r="U26" s="8">
        <v>0</v>
      </c>
      <c r="V26" s="102">
        <v>0</v>
      </c>
    </row>
    <row r="27" spans="1:22" ht="12.75" hidden="1" customHeight="1" x14ac:dyDescent="0.2">
      <c r="A27" s="8">
        <v>17</v>
      </c>
      <c r="B27" s="15" t="s">
        <v>404</v>
      </c>
      <c r="C27" s="8" t="s">
        <v>404</v>
      </c>
      <c r="D27" s="8" t="s">
        <v>404</v>
      </c>
      <c r="E27" s="8" t="s">
        <v>404</v>
      </c>
      <c r="F27" s="34">
        <v>0</v>
      </c>
      <c r="G27" s="8" t="s">
        <v>404</v>
      </c>
      <c r="H27" s="61" t="s">
        <v>404</v>
      </c>
      <c r="I27" s="78" t="s">
        <v>404</v>
      </c>
      <c r="J27" s="75"/>
      <c r="K27" s="111">
        <v>0</v>
      </c>
      <c r="L27" s="116">
        <v>0</v>
      </c>
      <c r="M27" s="8">
        <v>0</v>
      </c>
      <c r="N27" s="116">
        <v>0</v>
      </c>
      <c r="O27" s="8">
        <v>0</v>
      </c>
      <c r="P27" s="114">
        <v>0</v>
      </c>
      <c r="Q27" s="96">
        <v>0</v>
      </c>
      <c r="R27" s="71">
        <v>0</v>
      </c>
      <c r="S27" s="72">
        <v>0</v>
      </c>
      <c r="T27" s="79" t="s">
        <v>404</v>
      </c>
      <c r="U27" s="8">
        <v>0</v>
      </c>
      <c r="V27" s="102">
        <v>0</v>
      </c>
    </row>
    <row r="28" spans="1:22" ht="12.75" hidden="1" customHeight="1" x14ac:dyDescent="0.2">
      <c r="A28" s="8">
        <v>18</v>
      </c>
      <c r="B28" s="15" t="s">
        <v>404</v>
      </c>
      <c r="C28" s="8" t="s">
        <v>404</v>
      </c>
      <c r="D28" s="8" t="s">
        <v>404</v>
      </c>
      <c r="E28" s="8" t="s">
        <v>404</v>
      </c>
      <c r="F28" s="34">
        <v>0</v>
      </c>
      <c r="G28" s="8" t="s">
        <v>404</v>
      </c>
      <c r="H28" s="61" t="s">
        <v>404</v>
      </c>
      <c r="I28" s="78" t="s">
        <v>404</v>
      </c>
      <c r="J28" s="75"/>
      <c r="K28" s="111">
        <v>0</v>
      </c>
      <c r="L28" s="116">
        <v>0</v>
      </c>
      <c r="M28" s="8">
        <v>0</v>
      </c>
      <c r="N28" s="116">
        <v>0</v>
      </c>
      <c r="O28" s="8">
        <v>0</v>
      </c>
      <c r="P28" s="114">
        <v>0</v>
      </c>
      <c r="Q28" s="96">
        <v>0</v>
      </c>
      <c r="R28" s="71">
        <v>0</v>
      </c>
      <c r="S28" s="72">
        <v>0</v>
      </c>
      <c r="T28" s="79" t="s">
        <v>404</v>
      </c>
      <c r="U28" s="8">
        <v>0</v>
      </c>
      <c r="V28" s="102">
        <v>0</v>
      </c>
    </row>
    <row r="29" spans="1:22" ht="12.75" hidden="1" customHeight="1" x14ac:dyDescent="0.2">
      <c r="A29" s="8">
        <v>19</v>
      </c>
      <c r="B29" s="15" t="s">
        <v>404</v>
      </c>
      <c r="C29" s="8" t="s">
        <v>404</v>
      </c>
      <c r="D29" s="8" t="s">
        <v>404</v>
      </c>
      <c r="E29" s="8" t="s">
        <v>404</v>
      </c>
      <c r="F29" s="34">
        <v>0</v>
      </c>
      <c r="G29" s="8" t="s">
        <v>404</v>
      </c>
      <c r="H29" s="61" t="s">
        <v>404</v>
      </c>
      <c r="I29" s="78" t="s">
        <v>404</v>
      </c>
      <c r="J29" s="75">
        <v>0</v>
      </c>
      <c r="K29" s="111">
        <v>0</v>
      </c>
      <c r="L29" s="116">
        <v>0</v>
      </c>
      <c r="M29" s="8">
        <v>0</v>
      </c>
      <c r="N29" s="116">
        <v>0</v>
      </c>
      <c r="O29" s="8">
        <v>0</v>
      </c>
      <c r="P29" s="114">
        <v>0</v>
      </c>
      <c r="Q29" s="96">
        <v>0</v>
      </c>
      <c r="R29" s="71">
        <v>0</v>
      </c>
      <c r="S29" s="72">
        <v>0</v>
      </c>
      <c r="T29" s="79" t="s">
        <v>404</v>
      </c>
      <c r="U29" s="8">
        <v>0</v>
      </c>
      <c r="V29" s="102">
        <v>0</v>
      </c>
    </row>
    <row r="30" spans="1:22" ht="12.75" hidden="1" customHeight="1" x14ac:dyDescent="0.2">
      <c r="A30" s="8">
        <v>20</v>
      </c>
      <c r="B30" s="15" t="s">
        <v>404</v>
      </c>
      <c r="C30" s="8" t="s">
        <v>404</v>
      </c>
      <c r="D30" s="8" t="s">
        <v>404</v>
      </c>
      <c r="E30" s="8" t="s">
        <v>404</v>
      </c>
      <c r="F30" s="34">
        <v>0</v>
      </c>
      <c r="G30" s="8" t="s">
        <v>404</v>
      </c>
      <c r="H30" s="61" t="s">
        <v>404</v>
      </c>
      <c r="I30" s="78" t="s">
        <v>404</v>
      </c>
      <c r="J30" s="75">
        <v>0</v>
      </c>
      <c r="K30" s="111">
        <v>0</v>
      </c>
      <c r="L30" s="116">
        <v>0</v>
      </c>
      <c r="M30" s="8">
        <v>0</v>
      </c>
      <c r="N30" s="116">
        <v>0</v>
      </c>
      <c r="O30" s="8">
        <v>0</v>
      </c>
      <c r="P30" s="114">
        <v>0</v>
      </c>
      <c r="Q30" s="96">
        <v>0</v>
      </c>
      <c r="R30" s="71">
        <v>0</v>
      </c>
      <c r="S30" s="72">
        <v>0</v>
      </c>
      <c r="T30" s="79" t="s">
        <v>404</v>
      </c>
      <c r="U30" s="8">
        <v>0</v>
      </c>
      <c r="V30" s="102">
        <v>0</v>
      </c>
    </row>
    <row r="31" spans="1:22" ht="12.75" hidden="1" customHeight="1" x14ac:dyDescent="0.2">
      <c r="A31" s="8">
        <v>21</v>
      </c>
      <c r="B31" s="15" t="s">
        <v>404</v>
      </c>
      <c r="C31" s="8" t="s">
        <v>404</v>
      </c>
      <c r="D31" s="8" t="s">
        <v>404</v>
      </c>
      <c r="E31" s="8" t="s">
        <v>404</v>
      </c>
      <c r="F31" s="34">
        <v>0</v>
      </c>
      <c r="G31" s="8" t="s">
        <v>404</v>
      </c>
      <c r="H31" s="61" t="s">
        <v>404</v>
      </c>
      <c r="I31" s="78" t="s">
        <v>404</v>
      </c>
      <c r="J31" s="75">
        <v>0</v>
      </c>
      <c r="K31" s="111">
        <v>0</v>
      </c>
      <c r="L31" s="116">
        <v>0</v>
      </c>
      <c r="M31" s="8">
        <v>0</v>
      </c>
      <c r="N31" s="116">
        <v>0</v>
      </c>
      <c r="O31" s="8">
        <v>0</v>
      </c>
      <c r="P31" s="114">
        <v>0</v>
      </c>
      <c r="Q31" s="96">
        <v>0</v>
      </c>
      <c r="R31" s="71">
        <v>0</v>
      </c>
      <c r="S31" s="72">
        <v>0</v>
      </c>
      <c r="T31" s="79" t="s">
        <v>404</v>
      </c>
      <c r="U31" s="8">
        <v>0</v>
      </c>
      <c r="V31" s="102">
        <v>0</v>
      </c>
    </row>
    <row r="32" spans="1:22" ht="12.75" hidden="1" customHeight="1" x14ac:dyDescent="0.2">
      <c r="A32" s="8">
        <v>22</v>
      </c>
      <c r="B32" s="15" t="s">
        <v>404</v>
      </c>
      <c r="C32" s="8" t="s">
        <v>404</v>
      </c>
      <c r="D32" s="8" t="s">
        <v>404</v>
      </c>
      <c r="E32" s="8" t="s">
        <v>404</v>
      </c>
      <c r="F32" s="34">
        <v>0</v>
      </c>
      <c r="G32" s="8" t="s">
        <v>404</v>
      </c>
      <c r="H32" s="61" t="s">
        <v>404</v>
      </c>
      <c r="I32" s="78" t="s">
        <v>404</v>
      </c>
      <c r="J32" s="75">
        <v>0</v>
      </c>
      <c r="K32" s="111">
        <v>0</v>
      </c>
      <c r="L32" s="116">
        <v>0</v>
      </c>
      <c r="M32" s="8">
        <v>0</v>
      </c>
      <c r="N32" s="116">
        <v>0</v>
      </c>
      <c r="O32" s="8">
        <v>0</v>
      </c>
      <c r="P32" s="114">
        <v>0</v>
      </c>
      <c r="Q32" s="96">
        <v>0</v>
      </c>
      <c r="R32" s="71">
        <v>0</v>
      </c>
      <c r="S32" s="72">
        <v>0</v>
      </c>
      <c r="T32" s="79" t="s">
        <v>404</v>
      </c>
      <c r="U32" s="8">
        <v>0</v>
      </c>
      <c r="V32" s="102">
        <v>0</v>
      </c>
    </row>
    <row r="33" spans="1:22" ht="12.75" hidden="1" customHeight="1" x14ac:dyDescent="0.2">
      <c r="A33" s="8">
        <v>23</v>
      </c>
      <c r="B33" s="15" t="s">
        <v>404</v>
      </c>
      <c r="C33" s="8" t="s">
        <v>404</v>
      </c>
      <c r="D33" s="8" t="s">
        <v>404</v>
      </c>
      <c r="E33" s="8" t="s">
        <v>404</v>
      </c>
      <c r="F33" s="34">
        <v>0</v>
      </c>
      <c r="G33" s="8" t="s">
        <v>404</v>
      </c>
      <c r="H33" s="61" t="s">
        <v>404</v>
      </c>
      <c r="I33" s="78" t="s">
        <v>404</v>
      </c>
      <c r="J33" s="75">
        <v>0</v>
      </c>
      <c r="K33" s="111">
        <v>0</v>
      </c>
      <c r="L33" s="116">
        <v>0</v>
      </c>
      <c r="M33" s="8">
        <v>0</v>
      </c>
      <c r="N33" s="116">
        <v>0</v>
      </c>
      <c r="O33" s="8">
        <v>0</v>
      </c>
      <c r="P33" s="114">
        <v>0</v>
      </c>
      <c r="Q33" s="96">
        <v>0</v>
      </c>
      <c r="R33" s="71">
        <v>0</v>
      </c>
      <c r="S33" s="72">
        <v>0</v>
      </c>
      <c r="T33" s="79" t="s">
        <v>404</v>
      </c>
      <c r="U33" s="8">
        <v>0</v>
      </c>
      <c r="V33" s="102">
        <v>0</v>
      </c>
    </row>
    <row r="34" spans="1:22" ht="12.75" hidden="1" customHeight="1" x14ac:dyDescent="0.2">
      <c r="A34" s="8">
        <v>24</v>
      </c>
      <c r="B34" s="15" t="s">
        <v>404</v>
      </c>
      <c r="C34" s="8" t="s">
        <v>404</v>
      </c>
      <c r="D34" s="8" t="s">
        <v>404</v>
      </c>
      <c r="E34" s="8" t="s">
        <v>404</v>
      </c>
      <c r="F34" s="34">
        <v>0</v>
      </c>
      <c r="G34" s="8" t="s">
        <v>404</v>
      </c>
      <c r="H34" s="61" t="s">
        <v>404</v>
      </c>
      <c r="I34" s="78" t="s">
        <v>404</v>
      </c>
      <c r="J34" s="75">
        <v>0</v>
      </c>
      <c r="K34" s="111">
        <v>0</v>
      </c>
      <c r="L34" s="116">
        <v>0</v>
      </c>
      <c r="M34" s="8">
        <v>0</v>
      </c>
      <c r="N34" s="116">
        <v>0</v>
      </c>
      <c r="O34" s="8">
        <v>0</v>
      </c>
      <c r="P34" s="114">
        <v>0</v>
      </c>
      <c r="Q34" s="96">
        <v>0</v>
      </c>
      <c r="R34" s="71">
        <v>0</v>
      </c>
      <c r="S34" s="72">
        <v>0</v>
      </c>
      <c r="T34" s="79" t="s">
        <v>404</v>
      </c>
      <c r="U34" s="8">
        <v>0</v>
      </c>
      <c r="V34" s="102">
        <v>0</v>
      </c>
    </row>
    <row r="35" spans="1:22" ht="12.75" hidden="1" customHeight="1" x14ac:dyDescent="0.2">
      <c r="A35" s="8">
        <v>25</v>
      </c>
      <c r="B35" s="15" t="s">
        <v>404</v>
      </c>
      <c r="C35" s="8" t="s">
        <v>404</v>
      </c>
      <c r="D35" s="8" t="s">
        <v>404</v>
      </c>
      <c r="E35" s="8" t="s">
        <v>404</v>
      </c>
      <c r="F35" s="34">
        <v>0</v>
      </c>
      <c r="G35" s="8" t="s">
        <v>404</v>
      </c>
      <c r="H35" s="61" t="s">
        <v>404</v>
      </c>
      <c r="I35" s="78" t="s">
        <v>404</v>
      </c>
      <c r="J35" s="75">
        <v>0</v>
      </c>
      <c r="K35" s="111">
        <v>0</v>
      </c>
      <c r="L35" s="116">
        <v>0</v>
      </c>
      <c r="M35" s="8">
        <v>0</v>
      </c>
      <c r="N35" s="116">
        <v>0</v>
      </c>
      <c r="O35" s="8">
        <v>0</v>
      </c>
      <c r="P35" s="114">
        <v>0</v>
      </c>
      <c r="Q35" s="96">
        <v>0</v>
      </c>
      <c r="R35" s="71">
        <v>0</v>
      </c>
      <c r="S35" s="72">
        <v>0</v>
      </c>
      <c r="T35" s="79" t="s">
        <v>404</v>
      </c>
      <c r="U35" s="8">
        <v>0</v>
      </c>
      <c r="V35" s="102">
        <v>0</v>
      </c>
    </row>
    <row r="36" spans="1:22" ht="12.75" hidden="1" customHeight="1" x14ac:dyDescent="0.2">
      <c r="A36" s="8">
        <v>26</v>
      </c>
      <c r="B36" s="15" t="s">
        <v>404</v>
      </c>
      <c r="C36" s="8" t="s">
        <v>404</v>
      </c>
      <c r="D36" s="8" t="s">
        <v>404</v>
      </c>
      <c r="E36" s="8" t="s">
        <v>404</v>
      </c>
      <c r="F36" s="34">
        <v>0</v>
      </c>
      <c r="G36" s="8" t="s">
        <v>404</v>
      </c>
      <c r="H36" s="61" t="s">
        <v>404</v>
      </c>
      <c r="I36" s="78" t="s">
        <v>404</v>
      </c>
      <c r="J36" s="75">
        <v>0</v>
      </c>
      <c r="K36" s="111">
        <v>0</v>
      </c>
      <c r="L36" s="116">
        <v>0</v>
      </c>
      <c r="M36" s="8">
        <v>0</v>
      </c>
      <c r="N36" s="116">
        <v>0</v>
      </c>
      <c r="O36" s="8">
        <v>0</v>
      </c>
      <c r="P36" s="114">
        <v>0</v>
      </c>
      <c r="Q36" s="96">
        <v>0</v>
      </c>
      <c r="R36" s="71">
        <v>0</v>
      </c>
      <c r="S36" s="72">
        <v>0</v>
      </c>
      <c r="T36" s="79" t="s">
        <v>404</v>
      </c>
      <c r="U36" s="8">
        <v>0</v>
      </c>
      <c r="V36" s="102">
        <v>0</v>
      </c>
    </row>
    <row r="37" spans="1:22" ht="12.75" hidden="1" customHeight="1" thickBot="1" x14ac:dyDescent="0.25">
      <c r="A37" s="8">
        <v>27</v>
      </c>
      <c r="B37" s="15" t="s">
        <v>404</v>
      </c>
      <c r="C37" s="8" t="s">
        <v>404</v>
      </c>
      <c r="D37" s="8" t="s">
        <v>404</v>
      </c>
      <c r="E37" s="8" t="s">
        <v>404</v>
      </c>
      <c r="F37" s="34">
        <v>0</v>
      </c>
      <c r="G37" s="8" t="s">
        <v>404</v>
      </c>
      <c r="H37" s="61" t="s">
        <v>404</v>
      </c>
      <c r="I37" s="78" t="s">
        <v>404</v>
      </c>
      <c r="J37" s="75">
        <v>0</v>
      </c>
      <c r="K37" s="112">
        <v>0</v>
      </c>
      <c r="L37" s="116">
        <v>0</v>
      </c>
      <c r="M37" s="8">
        <v>0</v>
      </c>
      <c r="N37" s="116">
        <v>0</v>
      </c>
      <c r="O37" s="8">
        <v>0</v>
      </c>
      <c r="P37" s="115">
        <v>0</v>
      </c>
      <c r="Q37" s="96">
        <v>0</v>
      </c>
      <c r="R37" s="71">
        <v>0</v>
      </c>
      <c r="S37" s="72">
        <v>0</v>
      </c>
      <c r="T37" s="79" t="s">
        <v>404</v>
      </c>
      <c r="U37" s="8">
        <v>0</v>
      </c>
      <c r="V37" s="103">
        <v>0</v>
      </c>
    </row>
    <row r="38" spans="1:22" ht="12.75" hidden="1" customHeight="1" x14ac:dyDescent="0.2"/>
    <row r="39" spans="1:22" ht="12.75" hidden="1" customHeight="1" x14ac:dyDescent="0.2"/>
    <row r="40" spans="1:22" ht="12.75" hidden="1" customHeight="1" x14ac:dyDescent="0.2">
      <c r="B40" t="s">
        <v>12</v>
      </c>
      <c r="E40" t="s">
        <v>13</v>
      </c>
      <c r="N40" t="s">
        <v>20</v>
      </c>
    </row>
    <row r="41" spans="1:22" ht="12.75" customHeight="1" x14ac:dyDescent="0.2"/>
  </sheetData>
  <sheetProtection password="CC59" sheet="1" objects="1" scenarios="1" selectLockedCells="1" selectUnlockedCells="1"/>
  <sortState ref="A11:V15">
    <sortCondition ref="U11:U15"/>
  </sortState>
  <mergeCells count="11">
    <mergeCell ref="D8:D10"/>
    <mergeCell ref="F8:F10"/>
    <mergeCell ref="G8:G10"/>
    <mergeCell ref="H8:H10"/>
    <mergeCell ref="I8:I10"/>
    <mergeCell ref="V8:V10"/>
    <mergeCell ref="T9:T10"/>
    <mergeCell ref="Q9:R9"/>
    <mergeCell ref="S9:S10"/>
    <mergeCell ref="U9:U10"/>
    <mergeCell ref="K8:U8"/>
  </mergeCells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B41"/>
  <sheetViews>
    <sheetView showGridLines="0" showZeros="0" zoomScaleNormal="100" workbookViewId="0">
      <selection activeCell="A43" sqref="A43"/>
    </sheetView>
  </sheetViews>
  <sheetFormatPr defaultRowHeight="12.75" x14ac:dyDescent="0.2"/>
  <cols>
    <col min="1" max="1" width="3.85546875" customWidth="1"/>
    <col min="2" max="2" width="19.5703125" bestFit="1" customWidth="1"/>
    <col min="3" max="3" width="5" customWidth="1"/>
    <col min="4" max="4" width="4.42578125" customWidth="1"/>
    <col min="5" max="5" width="6.85546875" hidden="1" customWidth="1"/>
    <col min="6" max="6" width="6.28515625" customWidth="1"/>
    <col min="7" max="7" width="4.85546875" hidden="1" customWidth="1"/>
    <col min="8" max="8" width="6.42578125" hidden="1" customWidth="1"/>
    <col min="9" max="9" width="15.7109375" customWidth="1"/>
    <col min="10" max="10" width="5.5703125" customWidth="1"/>
    <col min="11" max="16" width="11" customWidth="1"/>
    <col min="17" max="17" width="5.140625" customWidth="1"/>
    <col min="18" max="18" width="11" customWidth="1"/>
    <col min="19" max="20" width="5.7109375" customWidth="1"/>
    <col min="21" max="21" width="4.42578125" customWidth="1"/>
    <col min="22" max="22" width="7.28515625" customWidth="1"/>
    <col min="23" max="28" width="5.28515625" hidden="1" customWidth="1"/>
    <col min="29" max="29" width="5.28515625" customWidth="1"/>
  </cols>
  <sheetData>
    <row r="1" spans="1:28" ht="51.75" customHeight="1" x14ac:dyDescent="0.25">
      <c r="B1" s="1" t="s">
        <v>2</v>
      </c>
      <c r="O1" s="26" t="s">
        <v>3</v>
      </c>
    </row>
    <row r="2" spans="1:28" ht="15" x14ac:dyDescent="0.25">
      <c r="J2" s="3"/>
      <c r="O2" s="25" t="s">
        <v>405</v>
      </c>
    </row>
    <row r="3" spans="1:28" ht="15" x14ac:dyDescent="0.25">
      <c r="A3" t="s">
        <v>4</v>
      </c>
      <c r="J3" s="3"/>
      <c r="O3" s="25" t="s">
        <v>90</v>
      </c>
    </row>
    <row r="4" spans="1:28" ht="15" x14ac:dyDescent="0.25">
      <c r="J4" s="3"/>
      <c r="O4" s="25" t="s">
        <v>67</v>
      </c>
    </row>
    <row r="5" spans="1:28" x14ac:dyDescent="0.2">
      <c r="B5" s="30">
        <v>43548</v>
      </c>
    </row>
    <row r="6" spans="1:28" ht="15.75" x14ac:dyDescent="0.25">
      <c r="E6" s="4"/>
      <c r="F6" s="4"/>
      <c r="G6" s="4"/>
      <c r="H6" s="4"/>
      <c r="I6" s="4"/>
      <c r="J6" t="s">
        <v>5</v>
      </c>
      <c r="M6" s="23"/>
      <c r="N6" s="23" t="s">
        <v>112</v>
      </c>
      <c r="P6" t="s">
        <v>14</v>
      </c>
      <c r="S6" s="24">
        <v>80</v>
      </c>
      <c r="T6" s="11" t="s">
        <v>15</v>
      </c>
    </row>
    <row r="7" spans="1:28" ht="13.5" thickBot="1" x14ac:dyDescent="0.25">
      <c r="A7" s="5"/>
      <c r="B7" s="28">
        <v>43548</v>
      </c>
      <c r="C7" s="16" t="s">
        <v>6</v>
      </c>
      <c r="D7" s="5"/>
      <c r="E7" s="5"/>
      <c r="F7" s="5"/>
      <c r="G7" s="5"/>
      <c r="H7" s="5"/>
      <c r="I7" s="5"/>
      <c r="J7" s="5"/>
      <c r="K7" s="5"/>
      <c r="L7" s="95" t="s">
        <v>80</v>
      </c>
      <c r="M7" s="16">
        <v>4</v>
      </c>
      <c r="N7" s="59"/>
      <c r="O7" s="5"/>
      <c r="P7" s="5" t="s">
        <v>16</v>
      </c>
      <c r="Q7" s="5"/>
      <c r="R7" s="5"/>
      <c r="S7" s="73">
        <v>3.472222222222222E-3</v>
      </c>
      <c r="T7" s="13" t="s">
        <v>58</v>
      </c>
      <c r="U7" s="5"/>
    </row>
    <row r="8" spans="1:28" ht="13.5" customHeight="1" thickTop="1" x14ac:dyDescent="0.2">
      <c r="A8" s="7" t="s">
        <v>7</v>
      </c>
      <c r="B8" s="7" t="s">
        <v>8</v>
      </c>
      <c r="C8" s="7" t="s">
        <v>9</v>
      </c>
      <c r="D8" s="132" t="s">
        <v>57</v>
      </c>
      <c r="E8" s="7" t="s">
        <v>17</v>
      </c>
      <c r="F8" s="132" t="s">
        <v>40</v>
      </c>
      <c r="G8" s="132" t="s">
        <v>36</v>
      </c>
      <c r="H8" s="132" t="s">
        <v>35</v>
      </c>
      <c r="I8" s="133" t="s">
        <v>54</v>
      </c>
      <c r="J8" s="128" t="s">
        <v>37</v>
      </c>
      <c r="K8" s="136" t="s">
        <v>101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27" t="s">
        <v>100</v>
      </c>
    </row>
    <row r="9" spans="1:28" ht="12.75" customHeight="1" x14ac:dyDescent="0.2">
      <c r="A9" s="7" t="s">
        <v>21</v>
      </c>
      <c r="B9" s="7"/>
      <c r="C9" s="7" t="s">
        <v>1</v>
      </c>
      <c r="D9" s="123"/>
      <c r="E9" s="7" t="s">
        <v>18</v>
      </c>
      <c r="F9" s="123"/>
      <c r="G9" s="123"/>
      <c r="H9" s="123"/>
      <c r="I9" s="125"/>
      <c r="J9" s="128"/>
      <c r="K9" s="109" t="s">
        <v>102</v>
      </c>
      <c r="L9" s="94" t="s">
        <v>103</v>
      </c>
      <c r="M9" s="94" t="s">
        <v>104</v>
      </c>
      <c r="N9" s="94" t="s">
        <v>105</v>
      </c>
      <c r="O9" s="94" t="s">
        <v>106</v>
      </c>
      <c r="P9" s="91" t="s">
        <v>107</v>
      </c>
      <c r="Q9" s="134" t="s">
        <v>38</v>
      </c>
      <c r="R9" s="135"/>
      <c r="S9" s="130" t="s">
        <v>65</v>
      </c>
      <c r="T9" s="123" t="s">
        <v>66</v>
      </c>
      <c r="U9" s="123" t="s">
        <v>32</v>
      </c>
      <c r="V9" s="128"/>
    </row>
    <row r="10" spans="1:28" ht="26.25" customHeight="1" thickBot="1" x14ac:dyDescent="0.25">
      <c r="A10" s="14"/>
      <c r="B10" s="14"/>
      <c r="C10" s="14"/>
      <c r="D10" s="124"/>
      <c r="E10" s="14"/>
      <c r="F10" s="124"/>
      <c r="G10" s="124"/>
      <c r="H10" s="124"/>
      <c r="I10" s="126"/>
      <c r="J10" s="129"/>
      <c r="K10" s="119" t="s">
        <v>160</v>
      </c>
      <c r="L10" s="120" t="s">
        <v>160</v>
      </c>
      <c r="M10" s="120" t="s">
        <v>160</v>
      </c>
      <c r="N10" s="120" t="s">
        <v>160</v>
      </c>
      <c r="O10" s="120" t="s">
        <v>160</v>
      </c>
      <c r="P10" s="113" t="s">
        <v>160</v>
      </c>
      <c r="Q10" s="77" t="s">
        <v>56</v>
      </c>
      <c r="R10" s="76" t="s">
        <v>55</v>
      </c>
      <c r="S10" s="131"/>
      <c r="T10" s="124"/>
      <c r="U10" s="124"/>
      <c r="V10" s="129"/>
      <c r="W10" s="139" t="s">
        <v>64</v>
      </c>
      <c r="X10" s="139"/>
      <c r="Y10" s="139"/>
      <c r="Z10" s="139"/>
      <c r="AA10" s="139"/>
      <c r="AB10" s="2"/>
    </row>
    <row r="11" spans="1:28" ht="12.75" customHeight="1" thickTop="1" x14ac:dyDescent="0.2">
      <c r="A11" s="8">
        <v>6</v>
      </c>
      <c r="B11" s="15" t="s">
        <v>70</v>
      </c>
      <c r="C11" s="8">
        <v>2</v>
      </c>
      <c r="D11" s="8" t="s">
        <v>401</v>
      </c>
      <c r="E11" s="8">
        <v>2.4</v>
      </c>
      <c r="F11" s="8">
        <v>800</v>
      </c>
      <c r="G11" s="8">
        <v>24</v>
      </c>
      <c r="H11" s="61">
        <v>550633</v>
      </c>
      <c r="I11" s="78" t="s">
        <v>71</v>
      </c>
      <c r="J11" s="75">
        <v>0</v>
      </c>
      <c r="K11" s="111" t="s">
        <v>218</v>
      </c>
      <c r="L11" s="118" t="s">
        <v>219</v>
      </c>
      <c r="M11" s="18" t="s">
        <v>220</v>
      </c>
      <c r="N11" s="118" t="s">
        <v>221</v>
      </c>
      <c r="O11" s="18">
        <v>0</v>
      </c>
      <c r="P11" s="114">
        <v>0</v>
      </c>
      <c r="Q11" s="96" t="s">
        <v>222</v>
      </c>
      <c r="R11" s="71" t="s">
        <v>223</v>
      </c>
      <c r="S11" s="72">
        <v>0</v>
      </c>
      <c r="T11" s="79" t="s">
        <v>404</v>
      </c>
      <c r="U11" s="18">
        <v>1</v>
      </c>
      <c r="V11" s="101">
        <v>400</v>
      </c>
      <c r="W11" s="86" t="s">
        <v>218</v>
      </c>
      <c r="X11" s="29" t="s">
        <v>220</v>
      </c>
      <c r="Y11" s="29">
        <v>0</v>
      </c>
      <c r="Z11" s="29" t="e">
        <v>#REF!</v>
      </c>
      <c r="AA11" s="29" t="e">
        <v>#REF!</v>
      </c>
      <c r="AB11" s="31" t="e">
        <v>#REF!</v>
      </c>
    </row>
    <row r="12" spans="1:28" ht="12.75" customHeight="1" x14ac:dyDescent="0.2">
      <c r="A12" s="8">
        <v>1</v>
      </c>
      <c r="B12" s="15" t="s">
        <v>74</v>
      </c>
      <c r="C12" s="8">
        <v>2</v>
      </c>
      <c r="D12" s="8" t="s">
        <v>83</v>
      </c>
      <c r="E12" s="8">
        <v>2.4</v>
      </c>
      <c r="F12" s="8">
        <v>700</v>
      </c>
      <c r="G12" s="8">
        <v>1</v>
      </c>
      <c r="H12" s="61">
        <v>2378</v>
      </c>
      <c r="I12" s="78" t="s">
        <v>75</v>
      </c>
      <c r="J12" s="75">
        <v>0</v>
      </c>
      <c r="K12" s="111" t="s">
        <v>224</v>
      </c>
      <c r="L12" s="116" t="s">
        <v>225</v>
      </c>
      <c r="M12" s="8" t="s">
        <v>226</v>
      </c>
      <c r="N12" s="116" t="s">
        <v>227</v>
      </c>
      <c r="O12" s="8">
        <v>0</v>
      </c>
      <c r="P12" s="114">
        <v>0</v>
      </c>
      <c r="Q12" s="96" t="s">
        <v>228</v>
      </c>
      <c r="R12" s="71" t="s">
        <v>229</v>
      </c>
      <c r="S12" s="72">
        <v>0</v>
      </c>
      <c r="T12" s="79" t="s">
        <v>404</v>
      </c>
      <c r="U12" s="18">
        <v>2</v>
      </c>
      <c r="V12" s="102">
        <v>300</v>
      </c>
      <c r="W12" s="87" t="s">
        <v>224</v>
      </c>
      <c r="X12" s="31" t="s">
        <v>226</v>
      </c>
      <c r="Y12" s="31">
        <v>0</v>
      </c>
      <c r="Z12" s="31" t="e">
        <v>#REF!</v>
      </c>
      <c r="AA12" s="31" t="e">
        <v>#REF!</v>
      </c>
      <c r="AB12" s="31" t="e">
        <v>#REF!</v>
      </c>
    </row>
    <row r="13" spans="1:28" x14ac:dyDescent="0.2">
      <c r="A13" s="8">
        <v>4</v>
      </c>
      <c r="B13" s="15" t="s">
        <v>137</v>
      </c>
      <c r="C13" s="8" t="s">
        <v>402</v>
      </c>
      <c r="D13" s="8" t="s">
        <v>401</v>
      </c>
      <c r="E13" s="8">
        <v>0</v>
      </c>
      <c r="F13" s="8">
        <v>394</v>
      </c>
      <c r="G13" s="8">
        <v>10</v>
      </c>
      <c r="H13" s="61">
        <v>3409</v>
      </c>
      <c r="I13" s="78" t="s">
        <v>144</v>
      </c>
      <c r="J13" s="75">
        <v>0</v>
      </c>
      <c r="K13" s="111" t="s">
        <v>230</v>
      </c>
      <c r="L13" s="116" t="s">
        <v>231</v>
      </c>
      <c r="M13" s="8" t="s">
        <v>232</v>
      </c>
      <c r="N13" s="116" t="s">
        <v>233</v>
      </c>
      <c r="O13" s="8">
        <v>0</v>
      </c>
      <c r="P13" s="114">
        <v>0</v>
      </c>
      <c r="Q13" s="96" t="s">
        <v>174</v>
      </c>
      <c r="R13" s="71" t="s">
        <v>234</v>
      </c>
      <c r="S13" s="72">
        <v>0</v>
      </c>
      <c r="T13" s="79" t="s">
        <v>404</v>
      </c>
      <c r="U13" s="18">
        <v>3</v>
      </c>
      <c r="V13" s="102">
        <v>225</v>
      </c>
      <c r="W13" s="87" t="s">
        <v>230</v>
      </c>
      <c r="X13" s="31" t="s">
        <v>232</v>
      </c>
      <c r="Y13" s="31">
        <v>0</v>
      </c>
      <c r="Z13" s="31" t="e">
        <v>#REF!</v>
      </c>
      <c r="AA13" s="31" t="e">
        <v>#REF!</v>
      </c>
      <c r="AB13" s="31" t="e">
        <v>#REF!</v>
      </c>
    </row>
    <row r="14" spans="1:28" x14ac:dyDescent="0.2">
      <c r="A14" s="8">
        <v>5</v>
      </c>
      <c r="B14" s="15" t="s">
        <v>28</v>
      </c>
      <c r="C14" s="8">
        <v>2</v>
      </c>
      <c r="D14" s="8" t="s">
        <v>403</v>
      </c>
      <c r="E14" s="8">
        <v>27.55</v>
      </c>
      <c r="F14" s="8">
        <v>296</v>
      </c>
      <c r="G14" s="8">
        <v>18</v>
      </c>
      <c r="H14" s="61">
        <v>2097</v>
      </c>
      <c r="I14" s="78" t="s">
        <v>53</v>
      </c>
      <c r="J14" s="75">
        <v>0</v>
      </c>
      <c r="K14" s="111" t="s">
        <v>235</v>
      </c>
      <c r="L14" s="116" t="s">
        <v>236</v>
      </c>
      <c r="M14" s="8" t="s">
        <v>180</v>
      </c>
      <c r="N14" s="116" t="s">
        <v>237</v>
      </c>
      <c r="O14" s="8">
        <v>0</v>
      </c>
      <c r="P14" s="114">
        <v>0</v>
      </c>
      <c r="Q14" s="96" t="s">
        <v>238</v>
      </c>
      <c r="R14" s="71" t="s">
        <v>239</v>
      </c>
      <c r="S14" s="72">
        <v>0</v>
      </c>
      <c r="T14" s="79" t="s">
        <v>404</v>
      </c>
      <c r="U14" s="18">
        <v>4</v>
      </c>
      <c r="V14" s="102">
        <v>169</v>
      </c>
      <c r="W14" s="87" t="s">
        <v>235</v>
      </c>
      <c r="X14" s="31" t="s">
        <v>180</v>
      </c>
      <c r="Y14" s="31">
        <v>0</v>
      </c>
      <c r="Z14" s="31" t="e">
        <v>#REF!</v>
      </c>
      <c r="AA14" s="31" t="e">
        <v>#REF!</v>
      </c>
      <c r="AB14" s="31" t="e">
        <v>#REF!</v>
      </c>
    </row>
    <row r="15" spans="1:28" x14ac:dyDescent="0.2">
      <c r="A15" s="8">
        <v>2</v>
      </c>
      <c r="B15" s="15" t="s">
        <v>142</v>
      </c>
      <c r="C15" s="8" t="s">
        <v>402</v>
      </c>
      <c r="D15" s="8" t="s">
        <v>401</v>
      </c>
      <c r="E15" s="8">
        <v>0</v>
      </c>
      <c r="F15" s="8">
        <v>127</v>
      </c>
      <c r="G15" s="8">
        <v>2</v>
      </c>
      <c r="H15" s="61">
        <v>1616</v>
      </c>
      <c r="I15" s="78" t="s">
        <v>143</v>
      </c>
      <c r="J15" s="75">
        <v>0</v>
      </c>
      <c r="K15" s="111" t="s">
        <v>240</v>
      </c>
      <c r="L15" s="116" t="s">
        <v>180</v>
      </c>
      <c r="M15" s="8" t="s">
        <v>180</v>
      </c>
      <c r="N15" s="116" t="s">
        <v>241</v>
      </c>
      <c r="O15" s="8">
        <v>0</v>
      </c>
      <c r="P15" s="114">
        <v>0</v>
      </c>
      <c r="Q15" s="96" t="s">
        <v>242</v>
      </c>
      <c r="R15" s="71" t="s">
        <v>243</v>
      </c>
      <c r="S15" s="72">
        <v>0</v>
      </c>
      <c r="T15" s="79" t="s">
        <v>404</v>
      </c>
      <c r="U15" s="18">
        <v>5</v>
      </c>
      <c r="V15" s="102">
        <v>127</v>
      </c>
      <c r="W15" s="87" t="s">
        <v>240</v>
      </c>
      <c r="X15" s="31" t="s">
        <v>180</v>
      </c>
      <c r="Y15" s="31">
        <v>0</v>
      </c>
      <c r="Z15" s="31" t="e">
        <v>#REF!</v>
      </c>
      <c r="AA15" s="31" t="e">
        <v>#REF!</v>
      </c>
      <c r="AB15" s="31" t="e">
        <v>#REF!</v>
      </c>
    </row>
    <row r="16" spans="1:28" x14ac:dyDescent="0.2">
      <c r="A16" s="8">
        <v>3</v>
      </c>
      <c r="B16" s="15" t="s">
        <v>118</v>
      </c>
      <c r="C16" s="8" t="s">
        <v>402</v>
      </c>
      <c r="D16" s="8" t="s">
        <v>83</v>
      </c>
      <c r="E16" s="8">
        <v>0</v>
      </c>
      <c r="F16" s="8">
        <v>96</v>
      </c>
      <c r="G16" s="8">
        <v>6</v>
      </c>
      <c r="H16" s="61">
        <v>2340</v>
      </c>
      <c r="I16" s="78" t="s">
        <v>119</v>
      </c>
      <c r="J16" s="75">
        <v>0</v>
      </c>
      <c r="K16" s="111" t="s">
        <v>244</v>
      </c>
      <c r="L16" s="116" t="s">
        <v>245</v>
      </c>
      <c r="M16" s="8" t="s">
        <v>180</v>
      </c>
      <c r="N16" s="116" t="s">
        <v>180</v>
      </c>
      <c r="O16" s="8">
        <v>0</v>
      </c>
      <c r="P16" s="114">
        <v>0</v>
      </c>
      <c r="Q16" s="96" t="s">
        <v>179</v>
      </c>
      <c r="R16" s="71" t="s">
        <v>246</v>
      </c>
      <c r="S16" s="72">
        <v>0</v>
      </c>
      <c r="T16" s="79" t="s">
        <v>404</v>
      </c>
      <c r="U16" s="18">
        <v>6</v>
      </c>
      <c r="V16" s="102">
        <v>96</v>
      </c>
      <c r="W16" s="87" t="s">
        <v>244</v>
      </c>
      <c r="X16" s="31" t="s">
        <v>180</v>
      </c>
      <c r="Y16" s="31">
        <v>0</v>
      </c>
      <c r="Z16" s="31" t="e">
        <v>#REF!</v>
      </c>
      <c r="AA16" s="31" t="e">
        <v>#REF!</v>
      </c>
      <c r="AB16" s="31" t="e">
        <v>#REF!</v>
      </c>
    </row>
    <row r="17" spans="1:28" hidden="1" x14ac:dyDescent="0.2">
      <c r="A17" s="8">
        <v>7</v>
      </c>
      <c r="B17" s="15" t="s">
        <v>404</v>
      </c>
      <c r="C17" s="8" t="s">
        <v>404</v>
      </c>
      <c r="D17" s="8" t="s">
        <v>404</v>
      </c>
      <c r="E17" s="8" t="s">
        <v>404</v>
      </c>
      <c r="F17" s="8">
        <v>0</v>
      </c>
      <c r="G17" s="8" t="s">
        <v>404</v>
      </c>
      <c r="H17" s="61" t="s">
        <v>404</v>
      </c>
      <c r="I17" s="78" t="s">
        <v>404</v>
      </c>
      <c r="J17" s="75">
        <v>0</v>
      </c>
      <c r="K17" s="111">
        <v>0</v>
      </c>
      <c r="L17" s="116">
        <v>0</v>
      </c>
      <c r="M17" s="8">
        <v>0</v>
      </c>
      <c r="N17" s="116">
        <v>0</v>
      </c>
      <c r="O17" s="8">
        <v>0</v>
      </c>
      <c r="P17" s="114">
        <v>0</v>
      </c>
      <c r="Q17" s="96">
        <v>0</v>
      </c>
      <c r="R17" s="71">
        <v>0</v>
      </c>
      <c r="S17" s="72">
        <v>0</v>
      </c>
      <c r="T17" s="79" t="s">
        <v>404</v>
      </c>
      <c r="U17" s="18">
        <v>0</v>
      </c>
      <c r="V17" s="102">
        <v>0</v>
      </c>
      <c r="W17" s="87">
        <v>0</v>
      </c>
      <c r="X17" s="31">
        <v>0</v>
      </c>
      <c r="Y17" s="31">
        <v>0</v>
      </c>
      <c r="Z17" s="31" t="e">
        <v>#REF!</v>
      </c>
      <c r="AA17" s="31" t="e">
        <v>#REF!</v>
      </c>
      <c r="AB17" s="31" t="e">
        <v>#REF!</v>
      </c>
    </row>
    <row r="18" spans="1:28" hidden="1" x14ac:dyDescent="0.2">
      <c r="A18" s="8">
        <v>8</v>
      </c>
      <c r="B18" s="15" t="s">
        <v>404</v>
      </c>
      <c r="C18" s="8" t="s">
        <v>404</v>
      </c>
      <c r="D18" s="8" t="s">
        <v>404</v>
      </c>
      <c r="E18" s="8" t="s">
        <v>404</v>
      </c>
      <c r="F18" s="8">
        <v>0</v>
      </c>
      <c r="G18" s="8" t="s">
        <v>404</v>
      </c>
      <c r="H18" s="61" t="s">
        <v>404</v>
      </c>
      <c r="I18" s="78" t="s">
        <v>404</v>
      </c>
      <c r="J18" s="75">
        <v>0</v>
      </c>
      <c r="K18" s="111">
        <v>0</v>
      </c>
      <c r="L18" s="116">
        <v>0</v>
      </c>
      <c r="M18" s="8">
        <v>0</v>
      </c>
      <c r="N18" s="116">
        <v>0</v>
      </c>
      <c r="O18" s="8">
        <v>0</v>
      </c>
      <c r="P18" s="114">
        <v>0</v>
      </c>
      <c r="Q18" s="96">
        <v>0</v>
      </c>
      <c r="R18" s="71">
        <v>0</v>
      </c>
      <c r="S18" s="72">
        <v>0</v>
      </c>
      <c r="T18" s="79" t="s">
        <v>404</v>
      </c>
      <c r="U18" s="18">
        <v>0</v>
      </c>
      <c r="V18" s="102">
        <v>0</v>
      </c>
      <c r="W18" s="87">
        <v>0</v>
      </c>
      <c r="X18" s="31">
        <v>0</v>
      </c>
      <c r="Y18" s="31">
        <v>0</v>
      </c>
      <c r="Z18" s="31" t="e">
        <v>#REF!</v>
      </c>
      <c r="AA18" s="31" t="e">
        <v>#REF!</v>
      </c>
      <c r="AB18" s="31" t="e">
        <v>#REF!</v>
      </c>
    </row>
    <row r="19" spans="1:28" hidden="1" x14ac:dyDescent="0.2">
      <c r="A19" s="8">
        <v>9</v>
      </c>
      <c r="B19" s="15" t="s">
        <v>404</v>
      </c>
      <c r="C19" s="8" t="s">
        <v>404</v>
      </c>
      <c r="D19" s="8" t="s">
        <v>404</v>
      </c>
      <c r="E19" s="8" t="s">
        <v>404</v>
      </c>
      <c r="F19" s="8">
        <v>0</v>
      </c>
      <c r="G19" s="8" t="s">
        <v>404</v>
      </c>
      <c r="H19" s="61" t="s">
        <v>404</v>
      </c>
      <c r="I19" s="78" t="s">
        <v>404</v>
      </c>
      <c r="J19" s="75">
        <v>0</v>
      </c>
      <c r="K19" s="111">
        <v>0</v>
      </c>
      <c r="L19" s="116">
        <v>0</v>
      </c>
      <c r="M19" s="8">
        <v>0</v>
      </c>
      <c r="N19" s="116">
        <v>0</v>
      </c>
      <c r="O19" s="8">
        <v>0</v>
      </c>
      <c r="P19" s="114">
        <v>0</v>
      </c>
      <c r="Q19" s="96">
        <v>0</v>
      </c>
      <c r="R19" s="71">
        <v>0</v>
      </c>
      <c r="S19" s="72">
        <v>0</v>
      </c>
      <c r="T19" s="79" t="s">
        <v>404</v>
      </c>
      <c r="U19" s="18">
        <v>0</v>
      </c>
      <c r="V19" s="102">
        <v>0</v>
      </c>
      <c r="W19" s="87">
        <v>0</v>
      </c>
      <c r="X19" s="31">
        <v>0</v>
      </c>
      <c r="Y19" s="31">
        <v>0</v>
      </c>
      <c r="Z19" s="31" t="e">
        <v>#REF!</v>
      </c>
      <c r="AA19" s="31" t="e">
        <v>#REF!</v>
      </c>
      <c r="AB19" s="31" t="e">
        <v>#REF!</v>
      </c>
    </row>
    <row r="20" spans="1:28" hidden="1" x14ac:dyDescent="0.2">
      <c r="A20" s="8">
        <v>10</v>
      </c>
      <c r="B20" s="15" t="s">
        <v>404</v>
      </c>
      <c r="C20" s="8" t="s">
        <v>404</v>
      </c>
      <c r="D20" s="8" t="s">
        <v>404</v>
      </c>
      <c r="E20" s="8" t="s">
        <v>404</v>
      </c>
      <c r="F20" s="8">
        <v>0</v>
      </c>
      <c r="G20" s="8" t="s">
        <v>404</v>
      </c>
      <c r="H20" s="61" t="s">
        <v>404</v>
      </c>
      <c r="I20" s="78" t="s">
        <v>404</v>
      </c>
      <c r="J20" s="75">
        <v>0</v>
      </c>
      <c r="K20" s="111">
        <v>0</v>
      </c>
      <c r="L20" s="116">
        <v>0</v>
      </c>
      <c r="M20" s="8">
        <v>0</v>
      </c>
      <c r="N20" s="116">
        <v>0</v>
      </c>
      <c r="O20" s="8">
        <v>0</v>
      </c>
      <c r="P20" s="114">
        <v>0</v>
      </c>
      <c r="Q20" s="96">
        <v>0</v>
      </c>
      <c r="R20" s="71">
        <v>0</v>
      </c>
      <c r="S20" s="72">
        <v>0</v>
      </c>
      <c r="T20" s="79" t="s">
        <v>404</v>
      </c>
      <c r="U20" s="18">
        <v>0</v>
      </c>
      <c r="V20" s="102">
        <v>0</v>
      </c>
      <c r="W20" s="87">
        <v>0</v>
      </c>
      <c r="X20" s="31">
        <v>0</v>
      </c>
      <c r="Y20" s="31">
        <v>0</v>
      </c>
      <c r="Z20" s="31" t="e">
        <v>#REF!</v>
      </c>
      <c r="AA20" s="31" t="e">
        <v>#REF!</v>
      </c>
      <c r="AB20" s="31" t="e">
        <v>#REF!</v>
      </c>
    </row>
    <row r="21" spans="1:28" hidden="1" x14ac:dyDescent="0.2">
      <c r="A21" s="8">
        <v>11</v>
      </c>
      <c r="B21" s="15" t="s">
        <v>404</v>
      </c>
      <c r="C21" s="8" t="s">
        <v>404</v>
      </c>
      <c r="D21" s="8" t="s">
        <v>404</v>
      </c>
      <c r="E21" s="8" t="s">
        <v>404</v>
      </c>
      <c r="F21" s="8">
        <v>0</v>
      </c>
      <c r="G21" s="8" t="s">
        <v>404</v>
      </c>
      <c r="H21" s="61" t="s">
        <v>404</v>
      </c>
      <c r="I21" s="78" t="s">
        <v>404</v>
      </c>
      <c r="J21" s="75"/>
      <c r="K21" s="111">
        <v>0</v>
      </c>
      <c r="L21" s="116">
        <v>0</v>
      </c>
      <c r="M21" s="8">
        <v>0</v>
      </c>
      <c r="N21" s="116">
        <v>0</v>
      </c>
      <c r="O21" s="8">
        <v>0</v>
      </c>
      <c r="P21" s="114">
        <v>0</v>
      </c>
      <c r="Q21" s="96">
        <v>0</v>
      </c>
      <c r="R21" s="71">
        <v>0</v>
      </c>
      <c r="S21" s="72">
        <v>0</v>
      </c>
      <c r="T21" s="79" t="s">
        <v>404</v>
      </c>
      <c r="U21" s="18">
        <v>0</v>
      </c>
      <c r="V21" s="102">
        <v>0</v>
      </c>
      <c r="W21" s="87">
        <v>0</v>
      </c>
      <c r="X21" s="31">
        <v>0</v>
      </c>
      <c r="Y21" s="31">
        <v>0</v>
      </c>
      <c r="Z21" s="31" t="e">
        <v>#REF!</v>
      </c>
      <c r="AA21" s="31" t="e">
        <v>#REF!</v>
      </c>
      <c r="AB21" s="31" t="e">
        <v>#REF!</v>
      </c>
    </row>
    <row r="22" spans="1:28" hidden="1" x14ac:dyDescent="0.2">
      <c r="A22" s="8">
        <v>12</v>
      </c>
      <c r="B22" s="15" t="s">
        <v>404</v>
      </c>
      <c r="C22" s="8" t="s">
        <v>404</v>
      </c>
      <c r="D22" s="8" t="s">
        <v>404</v>
      </c>
      <c r="E22" s="8" t="s">
        <v>404</v>
      </c>
      <c r="F22" s="8">
        <v>0</v>
      </c>
      <c r="G22" s="8" t="s">
        <v>404</v>
      </c>
      <c r="H22" s="61" t="s">
        <v>404</v>
      </c>
      <c r="I22" s="78" t="s">
        <v>404</v>
      </c>
      <c r="J22" s="75"/>
      <c r="K22" s="111">
        <v>0</v>
      </c>
      <c r="L22" s="116">
        <v>0</v>
      </c>
      <c r="M22" s="8">
        <v>0</v>
      </c>
      <c r="N22" s="116">
        <v>0</v>
      </c>
      <c r="O22" s="8">
        <v>0</v>
      </c>
      <c r="P22" s="114">
        <v>0</v>
      </c>
      <c r="Q22" s="96">
        <v>0</v>
      </c>
      <c r="R22" s="71">
        <v>0</v>
      </c>
      <c r="S22" s="72">
        <v>0</v>
      </c>
      <c r="T22" s="79" t="s">
        <v>404</v>
      </c>
      <c r="U22" s="18">
        <v>0</v>
      </c>
      <c r="V22" s="102">
        <v>0</v>
      </c>
      <c r="W22" s="87">
        <v>0</v>
      </c>
      <c r="X22" s="31">
        <v>0</v>
      </c>
      <c r="Y22" s="31">
        <v>0</v>
      </c>
      <c r="Z22" s="31" t="e">
        <v>#REF!</v>
      </c>
      <c r="AA22" s="31" t="e">
        <v>#REF!</v>
      </c>
      <c r="AB22" s="31" t="e">
        <v>#REF!</v>
      </c>
    </row>
    <row r="23" spans="1:28" hidden="1" x14ac:dyDescent="0.2">
      <c r="A23" s="8">
        <v>13</v>
      </c>
      <c r="B23" s="15" t="s">
        <v>404</v>
      </c>
      <c r="C23" s="8" t="s">
        <v>404</v>
      </c>
      <c r="D23" s="8" t="s">
        <v>404</v>
      </c>
      <c r="E23" s="8" t="s">
        <v>404</v>
      </c>
      <c r="F23" s="8">
        <v>0</v>
      </c>
      <c r="G23" s="8" t="s">
        <v>404</v>
      </c>
      <c r="H23" s="61" t="s">
        <v>404</v>
      </c>
      <c r="I23" s="78" t="s">
        <v>404</v>
      </c>
      <c r="J23" s="75"/>
      <c r="K23" s="111">
        <v>0</v>
      </c>
      <c r="L23" s="116">
        <v>0</v>
      </c>
      <c r="M23" s="8">
        <v>0</v>
      </c>
      <c r="N23" s="116">
        <v>0</v>
      </c>
      <c r="O23" s="8">
        <v>0</v>
      </c>
      <c r="P23" s="114">
        <v>0</v>
      </c>
      <c r="Q23" s="96">
        <v>0</v>
      </c>
      <c r="R23" s="71">
        <v>0</v>
      </c>
      <c r="S23" s="72">
        <v>0</v>
      </c>
      <c r="T23" s="79" t="s">
        <v>404</v>
      </c>
      <c r="U23" s="18">
        <v>0</v>
      </c>
      <c r="V23" s="102">
        <v>0</v>
      </c>
      <c r="W23" s="87">
        <v>0</v>
      </c>
      <c r="X23" s="31">
        <v>0</v>
      </c>
      <c r="Y23" s="31">
        <v>0</v>
      </c>
      <c r="Z23" s="31" t="e">
        <v>#REF!</v>
      </c>
      <c r="AA23" s="31" t="e">
        <v>#REF!</v>
      </c>
      <c r="AB23" s="31" t="e">
        <v>#REF!</v>
      </c>
    </row>
    <row r="24" spans="1:28" hidden="1" x14ac:dyDescent="0.2">
      <c r="A24" s="8">
        <v>14</v>
      </c>
      <c r="B24" s="15" t="s">
        <v>404</v>
      </c>
      <c r="C24" s="8" t="s">
        <v>404</v>
      </c>
      <c r="D24" s="8" t="s">
        <v>404</v>
      </c>
      <c r="E24" s="8" t="s">
        <v>404</v>
      </c>
      <c r="F24" s="8">
        <v>0</v>
      </c>
      <c r="G24" s="8" t="s">
        <v>404</v>
      </c>
      <c r="H24" s="61" t="s">
        <v>404</v>
      </c>
      <c r="I24" s="78" t="s">
        <v>404</v>
      </c>
      <c r="J24" s="75"/>
      <c r="K24" s="111">
        <v>0</v>
      </c>
      <c r="L24" s="116">
        <v>0</v>
      </c>
      <c r="M24" s="8">
        <v>0</v>
      </c>
      <c r="N24" s="116">
        <v>0</v>
      </c>
      <c r="O24" s="8">
        <v>0</v>
      </c>
      <c r="P24" s="114">
        <v>0</v>
      </c>
      <c r="Q24" s="96">
        <v>0</v>
      </c>
      <c r="R24" s="71">
        <v>0</v>
      </c>
      <c r="S24" s="72">
        <v>0</v>
      </c>
      <c r="T24" s="79" t="s">
        <v>404</v>
      </c>
      <c r="U24" s="18">
        <v>0</v>
      </c>
      <c r="V24" s="102">
        <v>0</v>
      </c>
      <c r="W24" s="87">
        <v>0</v>
      </c>
      <c r="X24" s="31">
        <v>0</v>
      </c>
      <c r="Y24" s="31">
        <v>0</v>
      </c>
      <c r="Z24" s="31" t="e">
        <v>#REF!</v>
      </c>
      <c r="AA24" s="31" t="e">
        <v>#REF!</v>
      </c>
      <c r="AB24" s="31" t="e">
        <v>#REF!</v>
      </c>
    </row>
    <row r="25" spans="1:28" hidden="1" x14ac:dyDescent="0.2">
      <c r="A25" s="8">
        <v>15</v>
      </c>
      <c r="B25" s="15" t="s">
        <v>404</v>
      </c>
      <c r="C25" s="8" t="s">
        <v>404</v>
      </c>
      <c r="D25" s="8" t="s">
        <v>404</v>
      </c>
      <c r="E25" s="8" t="s">
        <v>404</v>
      </c>
      <c r="F25" s="8">
        <v>0</v>
      </c>
      <c r="G25" s="8" t="s">
        <v>404</v>
      </c>
      <c r="H25" s="61" t="s">
        <v>404</v>
      </c>
      <c r="I25" s="78" t="s">
        <v>404</v>
      </c>
      <c r="J25" s="75"/>
      <c r="K25" s="111">
        <v>0</v>
      </c>
      <c r="L25" s="116">
        <v>0</v>
      </c>
      <c r="M25" s="8">
        <v>0</v>
      </c>
      <c r="N25" s="116">
        <v>0</v>
      </c>
      <c r="O25" s="8">
        <v>0</v>
      </c>
      <c r="P25" s="114">
        <v>0</v>
      </c>
      <c r="Q25" s="96">
        <v>0</v>
      </c>
      <c r="R25" s="71">
        <v>0</v>
      </c>
      <c r="S25" s="72">
        <v>0</v>
      </c>
      <c r="T25" s="79" t="s">
        <v>404</v>
      </c>
      <c r="U25" s="18">
        <v>0</v>
      </c>
      <c r="V25" s="102">
        <v>0</v>
      </c>
      <c r="W25" s="87">
        <v>0</v>
      </c>
      <c r="X25" s="31">
        <v>0</v>
      </c>
      <c r="Y25" s="31">
        <v>0</v>
      </c>
      <c r="Z25" s="31" t="e">
        <v>#REF!</v>
      </c>
      <c r="AA25" s="31" t="e">
        <v>#REF!</v>
      </c>
      <c r="AB25" s="31" t="e">
        <v>#REF!</v>
      </c>
    </row>
    <row r="26" spans="1:28" hidden="1" x14ac:dyDescent="0.2">
      <c r="A26" s="8">
        <v>16</v>
      </c>
      <c r="B26" s="15" t="s">
        <v>404</v>
      </c>
      <c r="C26" s="8" t="s">
        <v>404</v>
      </c>
      <c r="D26" s="8" t="s">
        <v>404</v>
      </c>
      <c r="E26" s="8" t="s">
        <v>404</v>
      </c>
      <c r="F26" s="8">
        <v>0</v>
      </c>
      <c r="G26" s="8" t="s">
        <v>404</v>
      </c>
      <c r="H26" s="61" t="s">
        <v>404</v>
      </c>
      <c r="I26" s="78" t="s">
        <v>404</v>
      </c>
      <c r="J26" s="75"/>
      <c r="K26" s="111">
        <v>0</v>
      </c>
      <c r="L26" s="116">
        <v>0</v>
      </c>
      <c r="M26" s="8">
        <v>0</v>
      </c>
      <c r="N26" s="116">
        <v>0</v>
      </c>
      <c r="O26" s="8">
        <v>0</v>
      </c>
      <c r="P26" s="114">
        <v>0</v>
      </c>
      <c r="Q26" s="96">
        <v>0</v>
      </c>
      <c r="R26" s="71">
        <v>0</v>
      </c>
      <c r="S26" s="72">
        <v>0</v>
      </c>
      <c r="T26" s="79" t="s">
        <v>404</v>
      </c>
      <c r="U26" s="18">
        <v>0</v>
      </c>
      <c r="V26" s="102">
        <v>0</v>
      </c>
      <c r="W26" s="87">
        <v>0</v>
      </c>
      <c r="X26" s="31">
        <v>0</v>
      </c>
      <c r="Y26" s="31">
        <v>0</v>
      </c>
      <c r="Z26" s="31" t="e">
        <v>#REF!</v>
      </c>
      <c r="AA26" s="31" t="e">
        <v>#REF!</v>
      </c>
      <c r="AB26" s="31" t="e">
        <v>#REF!</v>
      </c>
    </row>
    <row r="27" spans="1:28" hidden="1" x14ac:dyDescent="0.2">
      <c r="A27" s="8">
        <v>17</v>
      </c>
      <c r="B27" s="15" t="s">
        <v>404</v>
      </c>
      <c r="C27" s="8" t="s">
        <v>404</v>
      </c>
      <c r="D27" s="8" t="s">
        <v>404</v>
      </c>
      <c r="E27" s="8" t="s">
        <v>404</v>
      </c>
      <c r="F27" s="8">
        <v>0</v>
      </c>
      <c r="G27" s="8" t="s">
        <v>404</v>
      </c>
      <c r="H27" s="61" t="s">
        <v>404</v>
      </c>
      <c r="I27" s="78" t="s">
        <v>404</v>
      </c>
      <c r="J27" s="75"/>
      <c r="K27" s="111">
        <v>0</v>
      </c>
      <c r="L27" s="116">
        <v>0</v>
      </c>
      <c r="M27" s="8">
        <v>0</v>
      </c>
      <c r="N27" s="116">
        <v>0</v>
      </c>
      <c r="O27" s="8">
        <v>0</v>
      </c>
      <c r="P27" s="114">
        <v>0</v>
      </c>
      <c r="Q27" s="96">
        <v>0</v>
      </c>
      <c r="R27" s="71">
        <v>0</v>
      </c>
      <c r="S27" s="72">
        <v>0</v>
      </c>
      <c r="T27" s="79" t="s">
        <v>404</v>
      </c>
      <c r="U27" s="18">
        <v>0</v>
      </c>
      <c r="V27" s="102">
        <v>0</v>
      </c>
      <c r="W27" s="87">
        <v>0</v>
      </c>
      <c r="X27" s="31">
        <v>0</v>
      </c>
      <c r="Y27" s="31">
        <v>0</v>
      </c>
      <c r="Z27" s="31" t="e">
        <v>#REF!</v>
      </c>
      <c r="AA27" s="31" t="e">
        <v>#REF!</v>
      </c>
      <c r="AB27" s="31" t="e">
        <v>#REF!</v>
      </c>
    </row>
    <row r="28" spans="1:28" hidden="1" x14ac:dyDescent="0.2">
      <c r="A28" s="8">
        <v>18</v>
      </c>
      <c r="B28" s="15" t="s">
        <v>404</v>
      </c>
      <c r="C28" s="8" t="s">
        <v>404</v>
      </c>
      <c r="D28" s="8" t="s">
        <v>404</v>
      </c>
      <c r="E28" s="8" t="s">
        <v>404</v>
      </c>
      <c r="F28" s="8">
        <v>0</v>
      </c>
      <c r="G28" s="8" t="s">
        <v>404</v>
      </c>
      <c r="H28" s="61" t="s">
        <v>404</v>
      </c>
      <c r="I28" s="78" t="s">
        <v>404</v>
      </c>
      <c r="J28" s="75"/>
      <c r="K28" s="111">
        <v>0</v>
      </c>
      <c r="L28" s="116">
        <v>0</v>
      </c>
      <c r="M28" s="8">
        <v>0</v>
      </c>
      <c r="N28" s="116">
        <v>0</v>
      </c>
      <c r="O28" s="8">
        <v>0</v>
      </c>
      <c r="P28" s="114">
        <v>0</v>
      </c>
      <c r="Q28" s="96">
        <v>0</v>
      </c>
      <c r="R28" s="71">
        <v>0</v>
      </c>
      <c r="S28" s="72">
        <v>0</v>
      </c>
      <c r="T28" s="79" t="s">
        <v>404</v>
      </c>
      <c r="U28" s="18">
        <v>0</v>
      </c>
      <c r="V28" s="102">
        <v>0</v>
      </c>
      <c r="W28" s="87">
        <v>0</v>
      </c>
      <c r="X28" s="31">
        <v>0</v>
      </c>
      <c r="Y28" s="31">
        <v>0</v>
      </c>
      <c r="Z28" s="31" t="e">
        <v>#REF!</v>
      </c>
      <c r="AA28" s="31" t="e">
        <v>#REF!</v>
      </c>
      <c r="AB28" s="31" t="e">
        <v>#REF!</v>
      </c>
    </row>
    <row r="29" spans="1:28" hidden="1" x14ac:dyDescent="0.2">
      <c r="A29" s="8">
        <v>19</v>
      </c>
      <c r="B29" s="15" t="s">
        <v>404</v>
      </c>
      <c r="C29" s="8" t="s">
        <v>404</v>
      </c>
      <c r="D29" s="8" t="s">
        <v>404</v>
      </c>
      <c r="E29" s="8" t="s">
        <v>404</v>
      </c>
      <c r="F29" s="8">
        <v>0</v>
      </c>
      <c r="G29" s="8" t="s">
        <v>404</v>
      </c>
      <c r="H29" s="61" t="s">
        <v>404</v>
      </c>
      <c r="I29" s="78" t="s">
        <v>404</v>
      </c>
      <c r="J29" s="75">
        <v>0</v>
      </c>
      <c r="K29" s="111">
        <v>0</v>
      </c>
      <c r="L29" s="116">
        <v>0</v>
      </c>
      <c r="M29" s="8">
        <v>0</v>
      </c>
      <c r="N29" s="116">
        <v>0</v>
      </c>
      <c r="O29" s="8">
        <v>0</v>
      </c>
      <c r="P29" s="114">
        <v>0</v>
      </c>
      <c r="Q29" s="96">
        <v>0</v>
      </c>
      <c r="R29" s="71">
        <v>0</v>
      </c>
      <c r="S29" s="72">
        <v>0</v>
      </c>
      <c r="T29" s="79" t="s">
        <v>404</v>
      </c>
      <c r="U29" s="18">
        <v>0</v>
      </c>
      <c r="V29" s="102">
        <v>0</v>
      </c>
      <c r="W29" s="87">
        <v>0</v>
      </c>
      <c r="X29" s="31">
        <v>0</v>
      </c>
      <c r="Y29" s="31">
        <v>0</v>
      </c>
      <c r="Z29" s="31" t="e">
        <v>#REF!</v>
      </c>
      <c r="AA29" s="31" t="e">
        <v>#REF!</v>
      </c>
      <c r="AB29" s="31" t="e">
        <v>#REF!</v>
      </c>
    </row>
    <row r="30" spans="1:28" hidden="1" x14ac:dyDescent="0.2">
      <c r="A30" s="8">
        <v>20</v>
      </c>
      <c r="B30" s="15" t="s">
        <v>404</v>
      </c>
      <c r="C30" s="8" t="s">
        <v>404</v>
      </c>
      <c r="D30" s="8" t="s">
        <v>404</v>
      </c>
      <c r="E30" s="8" t="s">
        <v>404</v>
      </c>
      <c r="F30" s="8">
        <v>0</v>
      </c>
      <c r="G30" s="8" t="s">
        <v>404</v>
      </c>
      <c r="H30" s="61" t="s">
        <v>404</v>
      </c>
      <c r="I30" s="78" t="s">
        <v>404</v>
      </c>
      <c r="J30" s="75">
        <v>0</v>
      </c>
      <c r="K30" s="111">
        <v>0</v>
      </c>
      <c r="L30" s="116">
        <v>0</v>
      </c>
      <c r="M30" s="8">
        <v>0</v>
      </c>
      <c r="N30" s="116">
        <v>0</v>
      </c>
      <c r="O30" s="8">
        <v>0</v>
      </c>
      <c r="P30" s="114">
        <v>0</v>
      </c>
      <c r="Q30" s="96">
        <v>0</v>
      </c>
      <c r="R30" s="71">
        <v>0</v>
      </c>
      <c r="S30" s="72">
        <v>0</v>
      </c>
      <c r="T30" s="79" t="s">
        <v>404</v>
      </c>
      <c r="U30" s="18">
        <v>0</v>
      </c>
      <c r="V30" s="102">
        <v>0</v>
      </c>
      <c r="W30" s="87">
        <v>0</v>
      </c>
      <c r="X30" s="31">
        <v>0</v>
      </c>
      <c r="Y30" s="31">
        <v>0</v>
      </c>
      <c r="Z30" s="31" t="e">
        <v>#REF!</v>
      </c>
      <c r="AA30" s="31" t="e">
        <v>#REF!</v>
      </c>
      <c r="AB30" s="31" t="e">
        <v>#REF!</v>
      </c>
    </row>
    <row r="31" spans="1:28" hidden="1" x14ac:dyDescent="0.2">
      <c r="A31" s="8">
        <v>21</v>
      </c>
      <c r="B31" s="15" t="s">
        <v>404</v>
      </c>
      <c r="C31" s="8" t="s">
        <v>404</v>
      </c>
      <c r="D31" s="8" t="s">
        <v>404</v>
      </c>
      <c r="E31" s="8" t="s">
        <v>404</v>
      </c>
      <c r="F31" s="8">
        <v>0</v>
      </c>
      <c r="G31" s="8" t="s">
        <v>404</v>
      </c>
      <c r="H31" s="61" t="s">
        <v>404</v>
      </c>
      <c r="I31" s="78" t="s">
        <v>404</v>
      </c>
      <c r="J31" s="75">
        <v>0</v>
      </c>
      <c r="K31" s="111">
        <v>0</v>
      </c>
      <c r="L31" s="116">
        <v>0</v>
      </c>
      <c r="M31" s="8">
        <v>0</v>
      </c>
      <c r="N31" s="116">
        <v>0</v>
      </c>
      <c r="O31" s="8">
        <v>0</v>
      </c>
      <c r="P31" s="114">
        <v>0</v>
      </c>
      <c r="Q31" s="96">
        <v>0</v>
      </c>
      <c r="R31" s="71">
        <v>0</v>
      </c>
      <c r="S31" s="72">
        <v>0</v>
      </c>
      <c r="T31" s="79" t="s">
        <v>404</v>
      </c>
      <c r="U31" s="18">
        <v>0</v>
      </c>
      <c r="V31" s="102">
        <v>0</v>
      </c>
      <c r="W31" s="87">
        <v>0</v>
      </c>
      <c r="X31" s="31">
        <v>0</v>
      </c>
      <c r="Y31" s="31">
        <v>0</v>
      </c>
      <c r="Z31" s="31" t="e">
        <v>#REF!</v>
      </c>
      <c r="AA31" s="31" t="e">
        <v>#REF!</v>
      </c>
      <c r="AB31" s="31" t="e">
        <v>#REF!</v>
      </c>
    </row>
    <row r="32" spans="1:28" hidden="1" x14ac:dyDescent="0.2">
      <c r="A32" s="8">
        <v>22</v>
      </c>
      <c r="B32" s="15" t="s">
        <v>404</v>
      </c>
      <c r="C32" s="8" t="s">
        <v>404</v>
      </c>
      <c r="D32" s="8" t="s">
        <v>404</v>
      </c>
      <c r="E32" s="8" t="s">
        <v>404</v>
      </c>
      <c r="F32" s="8">
        <v>0</v>
      </c>
      <c r="G32" s="8" t="s">
        <v>404</v>
      </c>
      <c r="H32" s="61" t="s">
        <v>404</v>
      </c>
      <c r="I32" s="78" t="s">
        <v>404</v>
      </c>
      <c r="J32" s="75">
        <v>0</v>
      </c>
      <c r="K32" s="111">
        <v>0</v>
      </c>
      <c r="L32" s="116">
        <v>0</v>
      </c>
      <c r="M32" s="8">
        <v>0</v>
      </c>
      <c r="N32" s="116">
        <v>0</v>
      </c>
      <c r="O32" s="8">
        <v>0</v>
      </c>
      <c r="P32" s="114">
        <v>0</v>
      </c>
      <c r="Q32" s="96">
        <v>0</v>
      </c>
      <c r="R32" s="71">
        <v>0</v>
      </c>
      <c r="S32" s="72">
        <v>0</v>
      </c>
      <c r="T32" s="79" t="s">
        <v>404</v>
      </c>
      <c r="U32" s="18">
        <v>0</v>
      </c>
      <c r="V32" s="102">
        <v>0</v>
      </c>
      <c r="W32" s="87">
        <v>0</v>
      </c>
      <c r="X32" s="31">
        <v>0</v>
      </c>
      <c r="Y32" s="31">
        <v>0</v>
      </c>
      <c r="Z32" s="31" t="e">
        <v>#REF!</v>
      </c>
      <c r="AA32" s="31" t="e">
        <v>#REF!</v>
      </c>
      <c r="AB32" s="31" t="e">
        <v>#REF!</v>
      </c>
    </row>
    <row r="33" spans="1:28" hidden="1" x14ac:dyDescent="0.2">
      <c r="A33" s="8">
        <v>23</v>
      </c>
      <c r="B33" s="15" t="s">
        <v>404</v>
      </c>
      <c r="C33" s="8" t="s">
        <v>404</v>
      </c>
      <c r="D33" s="8" t="s">
        <v>404</v>
      </c>
      <c r="E33" s="8" t="s">
        <v>404</v>
      </c>
      <c r="F33" s="8">
        <v>0</v>
      </c>
      <c r="G33" s="8" t="s">
        <v>404</v>
      </c>
      <c r="H33" s="61" t="s">
        <v>404</v>
      </c>
      <c r="I33" s="78" t="s">
        <v>404</v>
      </c>
      <c r="J33" s="75">
        <v>0</v>
      </c>
      <c r="K33" s="111">
        <v>0</v>
      </c>
      <c r="L33" s="116">
        <v>0</v>
      </c>
      <c r="M33" s="8">
        <v>0</v>
      </c>
      <c r="N33" s="116">
        <v>0</v>
      </c>
      <c r="O33" s="8">
        <v>0</v>
      </c>
      <c r="P33" s="114">
        <v>0</v>
      </c>
      <c r="Q33" s="96">
        <v>0</v>
      </c>
      <c r="R33" s="71">
        <v>0</v>
      </c>
      <c r="S33" s="72">
        <v>0</v>
      </c>
      <c r="T33" s="79" t="s">
        <v>404</v>
      </c>
      <c r="U33" s="18">
        <v>0</v>
      </c>
      <c r="V33" s="102">
        <v>0</v>
      </c>
      <c r="W33" s="87">
        <v>0</v>
      </c>
      <c r="X33" s="31">
        <v>0</v>
      </c>
      <c r="Y33" s="31">
        <v>0</v>
      </c>
      <c r="Z33" s="31" t="e">
        <v>#REF!</v>
      </c>
      <c r="AA33" s="31" t="e">
        <v>#REF!</v>
      </c>
      <c r="AB33" s="31" t="e">
        <v>#REF!</v>
      </c>
    </row>
    <row r="34" spans="1:28" hidden="1" x14ac:dyDescent="0.2">
      <c r="A34" s="8">
        <v>24</v>
      </c>
      <c r="B34" s="15" t="s">
        <v>404</v>
      </c>
      <c r="C34" s="8" t="s">
        <v>404</v>
      </c>
      <c r="D34" s="8" t="s">
        <v>404</v>
      </c>
      <c r="E34" s="8" t="s">
        <v>404</v>
      </c>
      <c r="F34" s="8">
        <v>0</v>
      </c>
      <c r="G34" s="8" t="s">
        <v>404</v>
      </c>
      <c r="H34" s="61" t="s">
        <v>404</v>
      </c>
      <c r="I34" s="78" t="s">
        <v>404</v>
      </c>
      <c r="J34" s="75">
        <v>0</v>
      </c>
      <c r="K34" s="111">
        <v>0</v>
      </c>
      <c r="L34" s="116">
        <v>0</v>
      </c>
      <c r="M34" s="8">
        <v>0</v>
      </c>
      <c r="N34" s="116">
        <v>0</v>
      </c>
      <c r="O34" s="8">
        <v>0</v>
      </c>
      <c r="P34" s="114">
        <v>0</v>
      </c>
      <c r="Q34" s="96">
        <v>0</v>
      </c>
      <c r="R34" s="71">
        <v>0</v>
      </c>
      <c r="S34" s="72">
        <v>0</v>
      </c>
      <c r="T34" s="79" t="s">
        <v>404</v>
      </c>
      <c r="U34" s="18">
        <v>0</v>
      </c>
      <c r="V34" s="102">
        <v>0</v>
      </c>
      <c r="W34" s="87">
        <v>0</v>
      </c>
      <c r="X34" s="31">
        <v>0</v>
      </c>
      <c r="Y34" s="31">
        <v>0</v>
      </c>
      <c r="Z34" s="31" t="e">
        <v>#REF!</v>
      </c>
      <c r="AA34" s="31" t="e">
        <v>#REF!</v>
      </c>
      <c r="AB34" s="31" t="e">
        <v>#REF!</v>
      </c>
    </row>
    <row r="35" spans="1:28" hidden="1" x14ac:dyDescent="0.2">
      <c r="A35" s="8">
        <v>25</v>
      </c>
      <c r="B35" s="15" t="s">
        <v>404</v>
      </c>
      <c r="C35" s="8" t="s">
        <v>404</v>
      </c>
      <c r="D35" s="8" t="s">
        <v>404</v>
      </c>
      <c r="E35" s="8" t="s">
        <v>404</v>
      </c>
      <c r="F35" s="8">
        <v>0</v>
      </c>
      <c r="G35" s="8" t="s">
        <v>404</v>
      </c>
      <c r="H35" s="61" t="s">
        <v>404</v>
      </c>
      <c r="I35" s="78" t="s">
        <v>404</v>
      </c>
      <c r="J35" s="75">
        <v>0</v>
      </c>
      <c r="K35" s="111">
        <v>0</v>
      </c>
      <c r="L35" s="116">
        <v>0</v>
      </c>
      <c r="M35" s="8">
        <v>0</v>
      </c>
      <c r="N35" s="116">
        <v>0</v>
      </c>
      <c r="O35" s="8">
        <v>0</v>
      </c>
      <c r="P35" s="114">
        <v>0</v>
      </c>
      <c r="Q35" s="96">
        <v>0</v>
      </c>
      <c r="R35" s="71">
        <v>0</v>
      </c>
      <c r="S35" s="72">
        <v>0</v>
      </c>
      <c r="T35" s="79" t="s">
        <v>404</v>
      </c>
      <c r="U35" s="18">
        <v>0</v>
      </c>
      <c r="V35" s="102">
        <v>0</v>
      </c>
      <c r="W35" s="87">
        <v>0</v>
      </c>
      <c r="X35" s="31">
        <v>0</v>
      </c>
      <c r="Y35" s="31">
        <v>0</v>
      </c>
      <c r="Z35" s="31" t="e">
        <v>#REF!</v>
      </c>
      <c r="AA35" s="31" t="e">
        <v>#REF!</v>
      </c>
      <c r="AB35" s="31" t="e">
        <v>#REF!</v>
      </c>
    </row>
    <row r="36" spans="1:28" hidden="1" x14ac:dyDescent="0.2">
      <c r="A36" s="8">
        <v>26</v>
      </c>
      <c r="B36" s="15" t="s">
        <v>404</v>
      </c>
      <c r="C36" s="8" t="s">
        <v>404</v>
      </c>
      <c r="D36" s="8" t="s">
        <v>404</v>
      </c>
      <c r="E36" s="8" t="s">
        <v>404</v>
      </c>
      <c r="F36" s="8">
        <v>0</v>
      </c>
      <c r="G36" s="8" t="s">
        <v>404</v>
      </c>
      <c r="H36" s="61" t="s">
        <v>404</v>
      </c>
      <c r="I36" s="78" t="s">
        <v>404</v>
      </c>
      <c r="J36" s="75">
        <v>0</v>
      </c>
      <c r="K36" s="111">
        <v>0</v>
      </c>
      <c r="L36" s="116">
        <v>0</v>
      </c>
      <c r="M36" s="8">
        <v>0</v>
      </c>
      <c r="N36" s="116">
        <v>0</v>
      </c>
      <c r="O36" s="8">
        <v>0</v>
      </c>
      <c r="P36" s="114">
        <v>0</v>
      </c>
      <c r="Q36" s="96">
        <v>0</v>
      </c>
      <c r="R36" s="71">
        <v>0</v>
      </c>
      <c r="S36" s="72">
        <v>0</v>
      </c>
      <c r="T36" s="79" t="s">
        <v>404</v>
      </c>
      <c r="U36" s="18">
        <v>0</v>
      </c>
      <c r="V36" s="102">
        <v>0</v>
      </c>
      <c r="W36" s="87">
        <v>0</v>
      </c>
      <c r="X36" s="31">
        <v>0</v>
      </c>
      <c r="Y36" s="31">
        <v>0</v>
      </c>
      <c r="Z36" s="31" t="e">
        <v>#REF!</v>
      </c>
      <c r="AA36" s="31" t="e">
        <v>#REF!</v>
      </c>
      <c r="AB36" s="31" t="e">
        <v>#REF!</v>
      </c>
    </row>
    <row r="37" spans="1:28" ht="13.5" hidden="1" thickBot="1" x14ac:dyDescent="0.25">
      <c r="A37" s="8">
        <v>27</v>
      </c>
      <c r="B37" s="15" t="s">
        <v>404</v>
      </c>
      <c r="C37" s="8" t="s">
        <v>404</v>
      </c>
      <c r="D37" s="8" t="s">
        <v>404</v>
      </c>
      <c r="E37" s="8" t="s">
        <v>404</v>
      </c>
      <c r="F37" s="8">
        <v>0</v>
      </c>
      <c r="G37" s="8" t="s">
        <v>404</v>
      </c>
      <c r="H37" s="61" t="s">
        <v>404</v>
      </c>
      <c r="I37" s="78" t="s">
        <v>404</v>
      </c>
      <c r="J37" s="75">
        <v>0</v>
      </c>
      <c r="K37" s="112">
        <v>0</v>
      </c>
      <c r="L37" s="116">
        <v>0</v>
      </c>
      <c r="M37" s="8">
        <v>0</v>
      </c>
      <c r="N37" s="116">
        <v>0</v>
      </c>
      <c r="O37" s="8">
        <v>0</v>
      </c>
      <c r="P37" s="115">
        <v>0</v>
      </c>
      <c r="Q37" s="96">
        <v>0</v>
      </c>
      <c r="R37" s="71">
        <v>0</v>
      </c>
      <c r="S37" s="72">
        <v>0</v>
      </c>
      <c r="T37" s="79" t="s">
        <v>404</v>
      </c>
      <c r="U37" s="18">
        <v>0</v>
      </c>
      <c r="V37" s="103">
        <v>0</v>
      </c>
      <c r="W37" s="88">
        <v>0</v>
      </c>
      <c r="X37" s="89">
        <v>0</v>
      </c>
      <c r="Y37" s="89">
        <v>0</v>
      </c>
      <c r="Z37" s="89" t="e">
        <v>#REF!</v>
      </c>
      <c r="AA37" s="89" t="e">
        <v>#REF!</v>
      </c>
      <c r="AB37" s="31" t="e">
        <v>#REF!</v>
      </c>
    </row>
    <row r="38" spans="1:28" hidden="1" x14ac:dyDescent="0.2"/>
    <row r="39" spans="1:28" ht="12.75" hidden="1" customHeight="1" x14ac:dyDescent="0.2"/>
    <row r="40" spans="1:28" ht="12.75" hidden="1" customHeight="1" x14ac:dyDescent="0.2">
      <c r="B40" t="s">
        <v>12</v>
      </c>
      <c r="E40" t="s">
        <v>13</v>
      </c>
      <c r="N40" t="s">
        <v>20</v>
      </c>
    </row>
    <row r="41" spans="1:28" ht="12.75" customHeight="1" x14ac:dyDescent="0.2"/>
  </sheetData>
  <sheetProtection password="CC59" sheet="1" objects="1" scenarios="1" selectLockedCells="1" selectUnlockedCells="1"/>
  <sortState ref="A11:AB16">
    <sortCondition ref="U11:U16"/>
  </sortState>
  <mergeCells count="13">
    <mergeCell ref="D8:D10"/>
    <mergeCell ref="F8:F10"/>
    <mergeCell ref="G8:G10"/>
    <mergeCell ref="H8:H10"/>
    <mergeCell ref="I8:I10"/>
    <mergeCell ref="W10:AA10"/>
    <mergeCell ref="J8:J10"/>
    <mergeCell ref="K8:U8"/>
    <mergeCell ref="V8:V10"/>
    <mergeCell ref="Q9:R9"/>
    <mergeCell ref="S9:S10"/>
    <mergeCell ref="T9:T10"/>
    <mergeCell ref="U9:U10"/>
  </mergeCells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W41"/>
  <sheetViews>
    <sheetView showGridLines="0" showZeros="0" workbookViewId="0">
      <selection activeCell="I1" sqref="I1"/>
    </sheetView>
  </sheetViews>
  <sheetFormatPr defaultRowHeight="12.75" x14ac:dyDescent="0.2"/>
  <cols>
    <col min="1" max="1" width="3.85546875" customWidth="1"/>
    <col min="2" max="2" width="19.7109375" customWidth="1"/>
    <col min="3" max="3" width="5.28515625" customWidth="1"/>
    <col min="4" max="4" width="4.42578125" customWidth="1"/>
    <col min="5" max="5" width="6.28515625" hidden="1" customWidth="1"/>
    <col min="6" max="6" width="7.140625" customWidth="1"/>
    <col min="7" max="7" width="3.85546875" hidden="1" customWidth="1"/>
    <col min="8" max="8" width="6.85546875" hidden="1" customWidth="1"/>
    <col min="9" max="9" width="18" customWidth="1"/>
    <col min="10" max="10" width="5.28515625" customWidth="1"/>
    <col min="11" max="16" width="10.42578125" customWidth="1"/>
    <col min="17" max="17" width="4.5703125" customWidth="1"/>
    <col min="18" max="18" width="9.28515625" customWidth="1"/>
    <col min="19" max="19" width="6.140625" customWidth="1"/>
    <col min="20" max="20" width="5.5703125" hidden="1" customWidth="1"/>
    <col min="21" max="21" width="5.5703125" customWidth="1"/>
    <col min="22" max="22" width="4.7109375" customWidth="1"/>
    <col min="23" max="23" width="7.7109375" customWidth="1"/>
  </cols>
  <sheetData>
    <row r="1" spans="1:23" ht="51" customHeight="1" x14ac:dyDescent="0.25">
      <c r="B1" s="1" t="s">
        <v>2</v>
      </c>
      <c r="O1" s="26" t="s">
        <v>3</v>
      </c>
    </row>
    <row r="2" spans="1:23" ht="15" x14ac:dyDescent="0.25">
      <c r="K2" s="3"/>
      <c r="L2" s="3"/>
      <c r="O2" s="25" t="s">
        <v>405</v>
      </c>
      <c r="P2" s="25"/>
      <c r="Q2" s="25"/>
      <c r="R2" s="25"/>
      <c r="S2" s="25"/>
      <c r="T2" s="25"/>
      <c r="U2" s="25"/>
      <c r="V2" s="25"/>
    </row>
    <row r="3" spans="1:23" ht="15" x14ac:dyDescent="0.25">
      <c r="A3" t="s">
        <v>4</v>
      </c>
      <c r="K3" s="3"/>
      <c r="L3" s="3"/>
      <c r="O3" s="25" t="s">
        <v>90</v>
      </c>
      <c r="P3" s="25"/>
      <c r="Q3" s="25"/>
      <c r="R3" s="25"/>
      <c r="S3" s="25"/>
      <c r="T3" s="25"/>
      <c r="U3" s="25"/>
      <c r="V3" s="25"/>
    </row>
    <row r="4" spans="1:23" ht="15" x14ac:dyDescent="0.25">
      <c r="K4" s="3"/>
      <c r="L4" s="3"/>
      <c r="O4" s="25" t="s">
        <v>67</v>
      </c>
      <c r="P4" s="25"/>
      <c r="Q4" s="25"/>
      <c r="R4" s="25"/>
      <c r="S4" s="25"/>
      <c r="T4" s="25"/>
      <c r="U4" s="25"/>
      <c r="V4" s="25"/>
    </row>
    <row r="5" spans="1:23" x14ac:dyDescent="0.2">
      <c r="B5" s="30">
        <v>43548</v>
      </c>
    </row>
    <row r="6" spans="1:23" ht="15.75" x14ac:dyDescent="0.25">
      <c r="J6" s="4" t="s">
        <v>5</v>
      </c>
      <c r="N6" s="23" t="s">
        <v>136</v>
      </c>
      <c r="O6" s="12"/>
    </row>
    <row r="7" spans="1:23" x14ac:dyDescent="0.2">
      <c r="D7" t="s">
        <v>22</v>
      </c>
      <c r="J7">
        <v>0</v>
      </c>
      <c r="P7" t="s">
        <v>14</v>
      </c>
      <c r="S7" s="24">
        <v>80</v>
      </c>
      <c r="T7" s="11" t="s">
        <v>15</v>
      </c>
      <c r="U7" s="11" t="s">
        <v>15</v>
      </c>
    </row>
    <row r="8" spans="1:23" ht="13.5" thickBot="1" x14ac:dyDescent="0.25">
      <c r="A8" s="5"/>
      <c r="B8" s="28">
        <v>43548</v>
      </c>
      <c r="C8" s="16" t="s">
        <v>6</v>
      </c>
      <c r="D8" s="5"/>
      <c r="E8" s="5"/>
      <c r="F8" s="5"/>
      <c r="G8" s="5"/>
      <c r="H8" s="5"/>
      <c r="I8" s="5"/>
      <c r="J8" s="5"/>
      <c r="K8" s="5"/>
      <c r="L8" s="95" t="s">
        <v>80</v>
      </c>
      <c r="M8" s="16">
        <v>4</v>
      </c>
      <c r="N8" s="5"/>
      <c r="O8" s="5"/>
      <c r="P8" s="5" t="s">
        <v>16</v>
      </c>
      <c r="Q8" s="5"/>
      <c r="R8" s="5"/>
      <c r="S8" s="73">
        <v>3.472222222222222E-3</v>
      </c>
      <c r="T8" s="13" t="s">
        <v>58</v>
      </c>
      <c r="U8" s="13" t="s">
        <v>58</v>
      </c>
      <c r="V8" s="5"/>
    </row>
    <row r="9" spans="1:23" ht="13.5" customHeight="1" thickTop="1" x14ac:dyDescent="0.2">
      <c r="A9" s="7" t="s">
        <v>7</v>
      </c>
      <c r="B9" s="7" t="s">
        <v>8</v>
      </c>
      <c r="C9" s="7" t="s">
        <v>9</v>
      </c>
      <c r="D9" s="123" t="s">
        <v>57</v>
      </c>
      <c r="E9" s="7" t="s">
        <v>17</v>
      </c>
      <c r="F9" s="123" t="s">
        <v>40</v>
      </c>
      <c r="G9" s="123" t="s">
        <v>36</v>
      </c>
      <c r="H9" s="123" t="s">
        <v>35</v>
      </c>
      <c r="I9" s="125" t="s">
        <v>54</v>
      </c>
      <c r="J9" s="80" t="s">
        <v>10</v>
      </c>
      <c r="K9" s="136" t="s">
        <v>101</v>
      </c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40"/>
      <c r="W9" s="127" t="s">
        <v>100</v>
      </c>
    </row>
    <row r="10" spans="1:23" ht="12.75" customHeight="1" x14ac:dyDescent="0.2">
      <c r="A10" s="7" t="s">
        <v>21</v>
      </c>
      <c r="B10" s="7"/>
      <c r="C10" s="7" t="s">
        <v>1</v>
      </c>
      <c r="D10" s="123"/>
      <c r="E10" s="7" t="s">
        <v>18</v>
      </c>
      <c r="F10" s="123"/>
      <c r="G10" s="123"/>
      <c r="H10" s="123"/>
      <c r="I10" s="125"/>
      <c r="J10" s="80" t="s">
        <v>7</v>
      </c>
      <c r="K10" s="109" t="s">
        <v>102</v>
      </c>
      <c r="L10" s="94" t="s">
        <v>103</v>
      </c>
      <c r="M10" s="94" t="s">
        <v>104</v>
      </c>
      <c r="N10" s="94" t="s">
        <v>105</v>
      </c>
      <c r="O10" s="94" t="s">
        <v>106</v>
      </c>
      <c r="P10" s="91" t="s">
        <v>107</v>
      </c>
      <c r="Q10" s="134" t="s">
        <v>38</v>
      </c>
      <c r="R10" s="138"/>
      <c r="S10" s="130" t="s">
        <v>65</v>
      </c>
      <c r="T10" s="123" t="s">
        <v>23</v>
      </c>
      <c r="U10" s="123" t="s">
        <v>66</v>
      </c>
      <c r="V10" s="123" t="s">
        <v>32</v>
      </c>
      <c r="W10" s="128"/>
    </row>
    <row r="11" spans="1:23" ht="26.25" thickBot="1" x14ac:dyDescent="0.25">
      <c r="A11" s="14"/>
      <c r="B11" s="14"/>
      <c r="C11" s="14"/>
      <c r="D11" s="124"/>
      <c r="E11" s="14"/>
      <c r="F11" s="124"/>
      <c r="G11" s="124"/>
      <c r="H11" s="124"/>
      <c r="I11" s="126"/>
      <c r="J11" s="81"/>
      <c r="K11" s="119" t="s">
        <v>160</v>
      </c>
      <c r="L11" s="120" t="s">
        <v>160</v>
      </c>
      <c r="M11" s="120" t="s">
        <v>160</v>
      </c>
      <c r="N11" s="120" t="s">
        <v>160</v>
      </c>
      <c r="O11" s="120" t="s">
        <v>160</v>
      </c>
      <c r="P11" s="113" t="s">
        <v>160</v>
      </c>
      <c r="Q11" s="77" t="s">
        <v>56</v>
      </c>
      <c r="R11" s="85" t="s">
        <v>55</v>
      </c>
      <c r="S11" s="131"/>
      <c r="T11" s="124"/>
      <c r="U11" s="124"/>
      <c r="V11" s="124"/>
      <c r="W11" s="129"/>
    </row>
    <row r="12" spans="1:23" ht="13.5" thickTop="1" x14ac:dyDescent="0.2">
      <c r="A12" s="8">
        <v>6</v>
      </c>
      <c r="B12" s="15" t="s">
        <v>114</v>
      </c>
      <c r="C12" s="8" t="s">
        <v>402</v>
      </c>
      <c r="D12" s="8" t="s">
        <v>401</v>
      </c>
      <c r="E12" s="8">
        <v>2.4</v>
      </c>
      <c r="F12" s="8">
        <v>800</v>
      </c>
      <c r="G12" s="8">
        <v>13</v>
      </c>
      <c r="H12" s="61">
        <v>15275</v>
      </c>
      <c r="I12" s="78" t="s">
        <v>148</v>
      </c>
      <c r="J12" s="75">
        <v>0</v>
      </c>
      <c r="K12" s="111" t="s">
        <v>167</v>
      </c>
      <c r="L12" s="116" t="s">
        <v>193</v>
      </c>
      <c r="M12" s="8" t="s">
        <v>194</v>
      </c>
      <c r="N12" s="116" t="s">
        <v>195</v>
      </c>
      <c r="O12" s="8">
        <v>0</v>
      </c>
      <c r="P12" s="114">
        <v>0</v>
      </c>
      <c r="Q12" s="96" t="s">
        <v>168</v>
      </c>
      <c r="R12" s="71" t="s">
        <v>169</v>
      </c>
      <c r="S12" s="72">
        <v>0</v>
      </c>
      <c r="T12" s="84" t="s">
        <v>404</v>
      </c>
      <c r="U12" s="84"/>
      <c r="V12" s="84">
        <v>1</v>
      </c>
      <c r="W12" s="101">
        <v>400</v>
      </c>
    </row>
    <row r="13" spans="1:23" x14ac:dyDescent="0.2">
      <c r="A13" s="8">
        <v>8</v>
      </c>
      <c r="B13" s="15" t="s">
        <v>115</v>
      </c>
      <c r="C13" s="8" t="s">
        <v>402</v>
      </c>
      <c r="D13" s="8" t="s">
        <v>401</v>
      </c>
      <c r="E13" s="8">
        <v>2.4</v>
      </c>
      <c r="F13" s="8">
        <v>525</v>
      </c>
      <c r="G13" s="8">
        <v>0</v>
      </c>
      <c r="H13" s="61" t="s">
        <v>404</v>
      </c>
      <c r="I13" s="78" t="s">
        <v>116</v>
      </c>
      <c r="J13" s="75">
        <v>0</v>
      </c>
      <c r="K13" s="111" t="s">
        <v>170</v>
      </c>
      <c r="L13" s="116" t="s">
        <v>196</v>
      </c>
      <c r="M13" s="8" t="s">
        <v>197</v>
      </c>
      <c r="N13" s="116" t="s">
        <v>198</v>
      </c>
      <c r="O13" s="8">
        <v>0</v>
      </c>
      <c r="P13" s="114">
        <v>0</v>
      </c>
      <c r="Q13" s="96" t="s">
        <v>171</v>
      </c>
      <c r="R13" s="71" t="s">
        <v>172</v>
      </c>
      <c r="S13" s="72">
        <v>0</v>
      </c>
      <c r="T13" s="84" t="s">
        <v>404</v>
      </c>
      <c r="U13" s="84"/>
      <c r="V13" s="84">
        <v>2</v>
      </c>
      <c r="W13" s="102">
        <v>300</v>
      </c>
    </row>
    <row r="14" spans="1:23" x14ac:dyDescent="0.2">
      <c r="A14" s="8">
        <v>9</v>
      </c>
      <c r="B14" s="15" t="s">
        <v>92</v>
      </c>
      <c r="C14" s="8" t="s">
        <v>402</v>
      </c>
      <c r="D14" s="8" t="s">
        <v>83</v>
      </c>
      <c r="E14" s="8">
        <v>0</v>
      </c>
      <c r="F14" s="8">
        <v>525</v>
      </c>
      <c r="G14" s="8">
        <v>0</v>
      </c>
      <c r="H14" s="61" t="s">
        <v>404</v>
      </c>
      <c r="I14" s="78" t="s">
        <v>93</v>
      </c>
      <c r="J14" s="75">
        <v>0</v>
      </c>
      <c r="K14" s="111" t="s">
        <v>199</v>
      </c>
      <c r="L14" s="116" t="s">
        <v>200</v>
      </c>
      <c r="M14" s="8" t="s">
        <v>173</v>
      </c>
      <c r="N14" s="116" t="s">
        <v>201</v>
      </c>
      <c r="O14" s="8">
        <v>0</v>
      </c>
      <c r="P14" s="114">
        <v>0</v>
      </c>
      <c r="Q14" s="96" t="s">
        <v>174</v>
      </c>
      <c r="R14" s="71" t="s">
        <v>175</v>
      </c>
      <c r="S14" s="72">
        <v>0</v>
      </c>
      <c r="T14" s="84" t="s">
        <v>404</v>
      </c>
      <c r="U14" s="84"/>
      <c r="V14" s="84">
        <v>3</v>
      </c>
      <c r="W14" s="102">
        <v>225</v>
      </c>
    </row>
    <row r="15" spans="1:23" ht="13.5" customHeight="1" x14ac:dyDescent="0.2">
      <c r="A15" s="8">
        <v>4</v>
      </c>
      <c r="B15" s="15" t="s">
        <v>137</v>
      </c>
      <c r="C15" s="8" t="s">
        <v>402</v>
      </c>
      <c r="D15" s="8" t="s">
        <v>401</v>
      </c>
      <c r="E15" s="8">
        <v>0</v>
      </c>
      <c r="F15" s="8">
        <v>209</v>
      </c>
      <c r="G15" s="8">
        <v>10</v>
      </c>
      <c r="H15" s="61">
        <v>3409</v>
      </c>
      <c r="I15" s="78" t="s">
        <v>144</v>
      </c>
      <c r="J15" s="75">
        <v>0</v>
      </c>
      <c r="K15" s="111" t="s">
        <v>202</v>
      </c>
      <c r="L15" s="116" t="s">
        <v>176</v>
      </c>
      <c r="M15" s="8" t="s">
        <v>203</v>
      </c>
      <c r="N15" s="116" t="s">
        <v>204</v>
      </c>
      <c r="O15" s="8">
        <v>0</v>
      </c>
      <c r="P15" s="114">
        <v>0</v>
      </c>
      <c r="Q15" s="96" t="s">
        <v>177</v>
      </c>
      <c r="R15" s="71" t="s">
        <v>178</v>
      </c>
      <c r="S15" s="72">
        <v>0</v>
      </c>
      <c r="T15" s="84" t="s">
        <v>404</v>
      </c>
      <c r="U15" s="84"/>
      <c r="V15" s="84">
        <v>4</v>
      </c>
      <c r="W15" s="102">
        <v>169</v>
      </c>
    </row>
    <row r="16" spans="1:23" ht="13.5" customHeight="1" x14ac:dyDescent="0.2">
      <c r="A16" s="8">
        <v>7</v>
      </c>
      <c r="B16" s="15" t="s">
        <v>153</v>
      </c>
      <c r="C16" s="8" t="s">
        <v>402</v>
      </c>
      <c r="D16" s="8" t="s">
        <v>401</v>
      </c>
      <c r="E16" s="8">
        <v>0</v>
      </c>
      <c r="F16" s="8">
        <v>198</v>
      </c>
      <c r="G16" s="8">
        <v>23</v>
      </c>
      <c r="H16" s="61">
        <v>550588</v>
      </c>
      <c r="I16" s="78" t="s">
        <v>154</v>
      </c>
      <c r="J16" s="75">
        <v>0</v>
      </c>
      <c r="K16" s="111" t="s">
        <v>205</v>
      </c>
      <c r="L16" s="116" t="s">
        <v>206</v>
      </c>
      <c r="M16" s="8" t="s">
        <v>207</v>
      </c>
      <c r="N16" s="116" t="s">
        <v>180</v>
      </c>
      <c r="O16" s="8">
        <v>0</v>
      </c>
      <c r="P16" s="114">
        <v>0</v>
      </c>
      <c r="Q16" s="96" t="s">
        <v>181</v>
      </c>
      <c r="R16" s="71" t="s">
        <v>182</v>
      </c>
      <c r="S16" s="72">
        <v>0</v>
      </c>
      <c r="T16" s="84" t="s">
        <v>404</v>
      </c>
      <c r="U16" s="84"/>
      <c r="V16" s="84">
        <v>5</v>
      </c>
      <c r="W16" s="102">
        <v>127</v>
      </c>
    </row>
    <row r="17" spans="1:23" ht="13.5" customHeight="1" x14ac:dyDescent="0.2">
      <c r="A17" s="8">
        <v>1</v>
      </c>
      <c r="B17" s="15" t="s">
        <v>140</v>
      </c>
      <c r="C17" s="8" t="s">
        <v>402</v>
      </c>
      <c r="D17" s="8" t="s">
        <v>401</v>
      </c>
      <c r="E17" s="8">
        <v>0</v>
      </c>
      <c r="F17" s="8">
        <v>113</v>
      </c>
      <c r="G17" s="8">
        <v>3</v>
      </c>
      <c r="H17" s="61">
        <v>1815</v>
      </c>
      <c r="I17" s="78" t="s">
        <v>141</v>
      </c>
      <c r="J17" s="75">
        <v>0</v>
      </c>
      <c r="K17" s="111" t="s">
        <v>208</v>
      </c>
      <c r="L17" s="116" t="s">
        <v>209</v>
      </c>
      <c r="M17" s="8" t="s">
        <v>184</v>
      </c>
      <c r="N17" s="116" t="s">
        <v>210</v>
      </c>
      <c r="O17" s="8">
        <v>0</v>
      </c>
      <c r="P17" s="114">
        <v>0</v>
      </c>
      <c r="Q17" s="96" t="s">
        <v>185</v>
      </c>
      <c r="R17" s="71" t="s">
        <v>186</v>
      </c>
      <c r="S17" s="72">
        <v>0</v>
      </c>
      <c r="T17" s="84" t="s">
        <v>404</v>
      </c>
      <c r="U17" s="84"/>
      <c r="V17" s="84">
        <v>6</v>
      </c>
      <c r="W17" s="102">
        <v>96</v>
      </c>
    </row>
    <row r="18" spans="1:23" ht="13.5" customHeight="1" x14ac:dyDescent="0.2">
      <c r="A18" s="8">
        <v>3</v>
      </c>
      <c r="B18" s="15" t="s">
        <v>82</v>
      </c>
      <c r="C18" s="8" t="s">
        <v>83</v>
      </c>
      <c r="D18" s="8" t="s">
        <v>83</v>
      </c>
      <c r="E18" s="8">
        <v>0</v>
      </c>
      <c r="F18" s="8">
        <v>371</v>
      </c>
      <c r="G18" s="8">
        <v>9</v>
      </c>
      <c r="H18" s="61">
        <v>2896</v>
      </c>
      <c r="I18" s="78" t="s">
        <v>84</v>
      </c>
      <c r="J18" s="75">
        <v>0</v>
      </c>
      <c r="K18" s="111" t="s">
        <v>211</v>
      </c>
      <c r="L18" s="116" t="s">
        <v>212</v>
      </c>
      <c r="M18" s="8" t="s">
        <v>180</v>
      </c>
      <c r="N18" s="116" t="s">
        <v>180</v>
      </c>
      <c r="O18" s="8">
        <v>0</v>
      </c>
      <c r="P18" s="114">
        <v>0</v>
      </c>
      <c r="Q18" s="96" t="s">
        <v>187</v>
      </c>
      <c r="R18" s="71" t="s">
        <v>188</v>
      </c>
      <c r="S18" s="72">
        <v>0</v>
      </c>
      <c r="T18" s="84" t="s">
        <v>404</v>
      </c>
      <c r="U18" s="84"/>
      <c r="V18" s="84">
        <v>7</v>
      </c>
      <c r="W18" s="102">
        <v>71</v>
      </c>
    </row>
    <row r="19" spans="1:23" ht="13.5" customHeight="1" x14ac:dyDescent="0.2">
      <c r="A19" s="8">
        <v>5</v>
      </c>
      <c r="B19" s="15" t="s">
        <v>96</v>
      </c>
      <c r="C19" s="8" t="s">
        <v>402</v>
      </c>
      <c r="D19" s="8" t="s">
        <v>403</v>
      </c>
      <c r="E19" s="8">
        <v>2.4</v>
      </c>
      <c r="F19" s="8">
        <v>180</v>
      </c>
      <c r="G19" s="8" t="s">
        <v>162</v>
      </c>
      <c r="H19" s="61">
        <v>550554</v>
      </c>
      <c r="I19" s="78" t="s">
        <v>97</v>
      </c>
      <c r="J19" s="75">
        <v>0</v>
      </c>
      <c r="K19" s="111" t="s">
        <v>213</v>
      </c>
      <c r="L19" s="116" t="s">
        <v>214</v>
      </c>
      <c r="M19" s="8" t="s">
        <v>215</v>
      </c>
      <c r="N19" s="116" t="s">
        <v>180</v>
      </c>
      <c r="O19" s="8">
        <v>0</v>
      </c>
      <c r="P19" s="114">
        <v>0</v>
      </c>
      <c r="Q19" s="96" t="s">
        <v>189</v>
      </c>
      <c r="R19" s="71" t="s">
        <v>190</v>
      </c>
      <c r="S19" s="72">
        <v>0</v>
      </c>
      <c r="T19" s="84" t="s">
        <v>404</v>
      </c>
      <c r="U19" s="84"/>
      <c r="V19" s="84">
        <v>8</v>
      </c>
      <c r="W19" s="102">
        <v>53</v>
      </c>
    </row>
    <row r="20" spans="1:23" ht="13.5" customHeight="1" x14ac:dyDescent="0.2">
      <c r="A20" s="8">
        <v>2</v>
      </c>
      <c r="B20" s="15" t="s">
        <v>163</v>
      </c>
      <c r="C20" s="8" t="s">
        <v>402</v>
      </c>
      <c r="D20" s="8" t="s">
        <v>404</v>
      </c>
      <c r="E20" s="8">
        <v>0</v>
      </c>
      <c r="F20" s="8">
        <v>40</v>
      </c>
      <c r="G20" s="8">
        <v>5</v>
      </c>
      <c r="H20" s="61">
        <v>2256</v>
      </c>
      <c r="I20" s="78" t="s">
        <v>164</v>
      </c>
      <c r="J20" s="75">
        <v>0</v>
      </c>
      <c r="K20" s="111" t="s">
        <v>180</v>
      </c>
      <c r="L20" s="116" t="s">
        <v>216</v>
      </c>
      <c r="M20" s="8" t="s">
        <v>180</v>
      </c>
      <c r="N20" s="116" t="s">
        <v>217</v>
      </c>
      <c r="O20" s="8">
        <v>0</v>
      </c>
      <c r="P20" s="114">
        <v>0</v>
      </c>
      <c r="Q20" s="96" t="s">
        <v>191</v>
      </c>
      <c r="R20" s="71" t="s">
        <v>192</v>
      </c>
      <c r="S20" s="72">
        <v>0</v>
      </c>
      <c r="T20" s="84" t="s">
        <v>404</v>
      </c>
      <c r="U20" s="84"/>
      <c r="V20" s="84">
        <v>9</v>
      </c>
      <c r="W20" s="102">
        <v>40</v>
      </c>
    </row>
    <row r="21" spans="1:23" ht="13.5" hidden="1" customHeight="1" x14ac:dyDescent="0.2">
      <c r="A21" s="8">
        <v>10</v>
      </c>
      <c r="B21" s="15" t="s">
        <v>404</v>
      </c>
      <c r="C21" s="8" t="s">
        <v>404</v>
      </c>
      <c r="D21" s="8" t="s">
        <v>404</v>
      </c>
      <c r="E21" s="8" t="s">
        <v>404</v>
      </c>
      <c r="F21" s="8">
        <v>0</v>
      </c>
      <c r="G21" s="8" t="s">
        <v>404</v>
      </c>
      <c r="H21" s="61" t="s">
        <v>404</v>
      </c>
      <c r="I21" s="78" t="s">
        <v>404</v>
      </c>
      <c r="J21" s="75">
        <v>0</v>
      </c>
      <c r="K21" s="111">
        <v>0</v>
      </c>
      <c r="L21" s="116">
        <v>0</v>
      </c>
      <c r="M21" s="8">
        <v>0</v>
      </c>
      <c r="N21" s="116">
        <v>0</v>
      </c>
      <c r="O21" s="8">
        <v>0</v>
      </c>
      <c r="P21" s="114">
        <v>0</v>
      </c>
      <c r="Q21" s="96">
        <v>0</v>
      </c>
      <c r="R21" s="71">
        <v>0</v>
      </c>
      <c r="S21" s="72">
        <v>0</v>
      </c>
      <c r="T21" s="84" t="s">
        <v>404</v>
      </c>
      <c r="U21" s="84"/>
      <c r="V21" s="84">
        <v>0</v>
      </c>
      <c r="W21" s="102">
        <v>0</v>
      </c>
    </row>
    <row r="22" spans="1:23" ht="13.5" hidden="1" customHeight="1" x14ac:dyDescent="0.2">
      <c r="A22" s="8">
        <v>11</v>
      </c>
      <c r="B22" s="15" t="s">
        <v>404</v>
      </c>
      <c r="C22" s="8" t="s">
        <v>404</v>
      </c>
      <c r="D22" s="8" t="s">
        <v>404</v>
      </c>
      <c r="E22" s="8" t="s">
        <v>404</v>
      </c>
      <c r="F22" s="8">
        <v>0</v>
      </c>
      <c r="G22" s="8" t="s">
        <v>404</v>
      </c>
      <c r="H22" s="61" t="s">
        <v>404</v>
      </c>
      <c r="I22" s="78" t="s">
        <v>404</v>
      </c>
      <c r="J22" s="75"/>
      <c r="K22" s="111">
        <v>0</v>
      </c>
      <c r="L22" s="116">
        <v>0</v>
      </c>
      <c r="M22" s="8">
        <v>0</v>
      </c>
      <c r="N22" s="116">
        <v>0</v>
      </c>
      <c r="O22" s="8">
        <v>0</v>
      </c>
      <c r="P22" s="114">
        <v>0</v>
      </c>
      <c r="Q22" s="96">
        <v>0</v>
      </c>
      <c r="R22" s="71">
        <v>0</v>
      </c>
      <c r="S22" s="72">
        <v>0</v>
      </c>
      <c r="T22" s="84" t="s">
        <v>404</v>
      </c>
      <c r="U22" s="84"/>
      <c r="V22" s="84">
        <v>0</v>
      </c>
      <c r="W22" s="102">
        <v>0</v>
      </c>
    </row>
    <row r="23" spans="1:23" ht="13.5" hidden="1" customHeight="1" x14ac:dyDescent="0.2">
      <c r="A23" s="8">
        <v>12</v>
      </c>
      <c r="B23" s="15" t="s">
        <v>404</v>
      </c>
      <c r="C23" s="8" t="s">
        <v>404</v>
      </c>
      <c r="D23" s="8" t="s">
        <v>404</v>
      </c>
      <c r="E23" s="8" t="s">
        <v>404</v>
      </c>
      <c r="F23" s="8">
        <v>0</v>
      </c>
      <c r="G23" s="8" t="s">
        <v>404</v>
      </c>
      <c r="H23" s="61" t="s">
        <v>404</v>
      </c>
      <c r="I23" s="78" t="s">
        <v>404</v>
      </c>
      <c r="J23" s="75"/>
      <c r="K23" s="111">
        <v>0</v>
      </c>
      <c r="L23" s="116">
        <v>0</v>
      </c>
      <c r="M23" s="8">
        <v>0</v>
      </c>
      <c r="N23" s="116">
        <v>0</v>
      </c>
      <c r="O23" s="8">
        <v>0</v>
      </c>
      <c r="P23" s="114">
        <v>0</v>
      </c>
      <c r="Q23" s="96">
        <v>0</v>
      </c>
      <c r="R23" s="71">
        <v>0</v>
      </c>
      <c r="S23" s="72">
        <v>0</v>
      </c>
      <c r="T23" s="84" t="s">
        <v>404</v>
      </c>
      <c r="U23" s="84"/>
      <c r="V23" s="84">
        <v>0</v>
      </c>
      <c r="W23" s="102">
        <v>0</v>
      </c>
    </row>
    <row r="24" spans="1:23" ht="13.5" hidden="1" customHeight="1" x14ac:dyDescent="0.2">
      <c r="A24" s="8">
        <v>13</v>
      </c>
      <c r="B24" s="15" t="s">
        <v>404</v>
      </c>
      <c r="C24" s="8" t="s">
        <v>404</v>
      </c>
      <c r="D24" s="8" t="s">
        <v>404</v>
      </c>
      <c r="E24" s="8" t="s">
        <v>404</v>
      </c>
      <c r="F24" s="8">
        <v>0</v>
      </c>
      <c r="G24" s="8" t="s">
        <v>404</v>
      </c>
      <c r="H24" s="61" t="s">
        <v>404</v>
      </c>
      <c r="I24" s="78" t="s">
        <v>404</v>
      </c>
      <c r="J24" s="75"/>
      <c r="K24" s="111">
        <v>0</v>
      </c>
      <c r="L24" s="116">
        <v>0</v>
      </c>
      <c r="M24" s="8">
        <v>0</v>
      </c>
      <c r="N24" s="116">
        <v>0</v>
      </c>
      <c r="O24" s="8">
        <v>0</v>
      </c>
      <c r="P24" s="114">
        <v>0</v>
      </c>
      <c r="Q24" s="96">
        <v>0</v>
      </c>
      <c r="R24" s="71">
        <v>0</v>
      </c>
      <c r="S24" s="72">
        <v>0</v>
      </c>
      <c r="T24" s="84" t="s">
        <v>404</v>
      </c>
      <c r="U24" s="84"/>
      <c r="V24" s="84">
        <v>0</v>
      </c>
      <c r="W24" s="102">
        <v>0</v>
      </c>
    </row>
    <row r="25" spans="1:23" ht="13.5" hidden="1" customHeight="1" x14ac:dyDescent="0.2">
      <c r="A25" s="8">
        <v>14</v>
      </c>
      <c r="B25" s="15" t="s">
        <v>404</v>
      </c>
      <c r="C25" s="8" t="s">
        <v>404</v>
      </c>
      <c r="D25" s="8" t="s">
        <v>404</v>
      </c>
      <c r="E25" s="8" t="s">
        <v>404</v>
      </c>
      <c r="F25" s="8">
        <v>0</v>
      </c>
      <c r="G25" s="8" t="s">
        <v>404</v>
      </c>
      <c r="H25" s="61" t="s">
        <v>404</v>
      </c>
      <c r="I25" s="78" t="s">
        <v>404</v>
      </c>
      <c r="J25" s="75"/>
      <c r="K25" s="111">
        <v>0</v>
      </c>
      <c r="L25" s="116">
        <v>0</v>
      </c>
      <c r="M25" s="8">
        <v>0</v>
      </c>
      <c r="N25" s="116">
        <v>0</v>
      </c>
      <c r="O25" s="8">
        <v>0</v>
      </c>
      <c r="P25" s="114">
        <v>0</v>
      </c>
      <c r="Q25" s="96">
        <v>0</v>
      </c>
      <c r="R25" s="71">
        <v>0</v>
      </c>
      <c r="S25" s="72">
        <v>0</v>
      </c>
      <c r="T25" s="84" t="s">
        <v>404</v>
      </c>
      <c r="U25" s="84"/>
      <c r="V25" s="84">
        <v>0</v>
      </c>
      <c r="W25" s="102">
        <v>0</v>
      </c>
    </row>
    <row r="26" spans="1:23" ht="13.5" hidden="1" customHeight="1" x14ac:dyDescent="0.2">
      <c r="A26" s="8">
        <v>15</v>
      </c>
      <c r="B26" s="15" t="s">
        <v>404</v>
      </c>
      <c r="C26" s="8" t="s">
        <v>404</v>
      </c>
      <c r="D26" s="8" t="s">
        <v>404</v>
      </c>
      <c r="E26" s="8" t="s">
        <v>404</v>
      </c>
      <c r="F26" s="8">
        <v>0</v>
      </c>
      <c r="G26" s="8" t="s">
        <v>404</v>
      </c>
      <c r="H26" s="61" t="s">
        <v>404</v>
      </c>
      <c r="I26" s="78" t="s">
        <v>404</v>
      </c>
      <c r="J26" s="75"/>
      <c r="K26" s="111">
        <v>0</v>
      </c>
      <c r="L26" s="116">
        <v>0</v>
      </c>
      <c r="M26" s="8">
        <v>0</v>
      </c>
      <c r="N26" s="116">
        <v>0</v>
      </c>
      <c r="O26" s="8">
        <v>0</v>
      </c>
      <c r="P26" s="114">
        <v>0</v>
      </c>
      <c r="Q26" s="96">
        <v>0</v>
      </c>
      <c r="R26" s="71">
        <v>0</v>
      </c>
      <c r="S26" s="72">
        <v>0</v>
      </c>
      <c r="T26" s="84" t="s">
        <v>404</v>
      </c>
      <c r="U26" s="84"/>
      <c r="V26" s="84">
        <v>0</v>
      </c>
      <c r="W26" s="102">
        <v>0</v>
      </c>
    </row>
    <row r="27" spans="1:23" ht="13.5" hidden="1" customHeight="1" x14ac:dyDescent="0.2">
      <c r="A27" s="8">
        <v>16</v>
      </c>
      <c r="B27" s="15" t="s">
        <v>404</v>
      </c>
      <c r="C27" s="8" t="s">
        <v>404</v>
      </c>
      <c r="D27" s="8" t="s">
        <v>404</v>
      </c>
      <c r="E27" s="8" t="s">
        <v>404</v>
      </c>
      <c r="F27" s="8">
        <v>0</v>
      </c>
      <c r="G27" s="8" t="s">
        <v>404</v>
      </c>
      <c r="H27" s="61" t="s">
        <v>404</v>
      </c>
      <c r="I27" s="78" t="s">
        <v>404</v>
      </c>
      <c r="J27" s="75"/>
      <c r="K27" s="111">
        <v>0</v>
      </c>
      <c r="L27" s="116">
        <v>0</v>
      </c>
      <c r="M27" s="8">
        <v>0</v>
      </c>
      <c r="N27" s="116">
        <v>0</v>
      </c>
      <c r="O27" s="8">
        <v>0</v>
      </c>
      <c r="P27" s="114">
        <v>0</v>
      </c>
      <c r="Q27" s="96">
        <v>0</v>
      </c>
      <c r="R27" s="71">
        <v>0</v>
      </c>
      <c r="S27" s="72">
        <v>0</v>
      </c>
      <c r="T27" s="84" t="s">
        <v>404</v>
      </c>
      <c r="U27" s="84"/>
      <c r="V27" s="84">
        <v>0</v>
      </c>
      <c r="W27" s="102">
        <v>0</v>
      </c>
    </row>
    <row r="28" spans="1:23" ht="13.5" hidden="1" customHeight="1" x14ac:dyDescent="0.2">
      <c r="A28" s="8">
        <v>17</v>
      </c>
      <c r="B28" s="15" t="s">
        <v>404</v>
      </c>
      <c r="C28" s="8" t="s">
        <v>404</v>
      </c>
      <c r="D28" s="8" t="s">
        <v>404</v>
      </c>
      <c r="E28" s="8" t="s">
        <v>404</v>
      </c>
      <c r="F28" s="8">
        <v>0</v>
      </c>
      <c r="G28" s="8" t="s">
        <v>404</v>
      </c>
      <c r="H28" s="61" t="s">
        <v>404</v>
      </c>
      <c r="I28" s="78" t="s">
        <v>404</v>
      </c>
      <c r="J28" s="75"/>
      <c r="K28" s="111">
        <v>0</v>
      </c>
      <c r="L28" s="116">
        <v>0</v>
      </c>
      <c r="M28" s="8">
        <v>0</v>
      </c>
      <c r="N28" s="116">
        <v>0</v>
      </c>
      <c r="O28" s="8">
        <v>0</v>
      </c>
      <c r="P28" s="114">
        <v>0</v>
      </c>
      <c r="Q28" s="96">
        <v>0</v>
      </c>
      <c r="R28" s="71">
        <v>0</v>
      </c>
      <c r="S28" s="72">
        <v>0</v>
      </c>
      <c r="T28" s="84" t="s">
        <v>404</v>
      </c>
      <c r="U28" s="84"/>
      <c r="V28" s="84">
        <v>0</v>
      </c>
      <c r="W28" s="102">
        <v>0</v>
      </c>
    </row>
    <row r="29" spans="1:23" ht="13.5" hidden="1" customHeight="1" x14ac:dyDescent="0.2">
      <c r="A29" s="8">
        <v>18</v>
      </c>
      <c r="B29" s="15" t="s">
        <v>404</v>
      </c>
      <c r="C29" s="8" t="s">
        <v>404</v>
      </c>
      <c r="D29" s="8" t="s">
        <v>404</v>
      </c>
      <c r="E29" s="8" t="s">
        <v>404</v>
      </c>
      <c r="F29" s="8">
        <v>0</v>
      </c>
      <c r="G29" s="8" t="s">
        <v>404</v>
      </c>
      <c r="H29" s="61" t="s">
        <v>404</v>
      </c>
      <c r="I29" s="78" t="s">
        <v>404</v>
      </c>
      <c r="J29" s="75">
        <v>0</v>
      </c>
      <c r="K29" s="111">
        <v>0</v>
      </c>
      <c r="L29" s="116">
        <v>0</v>
      </c>
      <c r="M29" s="8">
        <v>0</v>
      </c>
      <c r="N29" s="116">
        <v>0</v>
      </c>
      <c r="O29" s="8">
        <v>0</v>
      </c>
      <c r="P29" s="114">
        <v>0</v>
      </c>
      <c r="Q29" s="96">
        <v>0</v>
      </c>
      <c r="R29" s="71">
        <v>0</v>
      </c>
      <c r="S29" s="72">
        <v>0</v>
      </c>
      <c r="T29" s="84" t="s">
        <v>404</v>
      </c>
      <c r="U29" s="84"/>
      <c r="V29" s="84">
        <v>0</v>
      </c>
      <c r="W29" s="102">
        <v>0</v>
      </c>
    </row>
    <row r="30" spans="1:23" ht="13.5" hidden="1" customHeight="1" x14ac:dyDescent="0.2">
      <c r="A30" s="8">
        <v>19</v>
      </c>
      <c r="B30" s="15" t="s">
        <v>404</v>
      </c>
      <c r="C30" s="8" t="s">
        <v>404</v>
      </c>
      <c r="D30" s="8" t="s">
        <v>404</v>
      </c>
      <c r="E30" s="8" t="s">
        <v>404</v>
      </c>
      <c r="F30" s="8">
        <v>0</v>
      </c>
      <c r="G30" s="8" t="s">
        <v>404</v>
      </c>
      <c r="H30" s="61" t="s">
        <v>404</v>
      </c>
      <c r="I30" s="78" t="s">
        <v>404</v>
      </c>
      <c r="J30" s="75">
        <v>0</v>
      </c>
      <c r="K30" s="111">
        <v>0</v>
      </c>
      <c r="L30" s="116">
        <v>0</v>
      </c>
      <c r="M30" s="8">
        <v>0</v>
      </c>
      <c r="N30" s="116">
        <v>0</v>
      </c>
      <c r="O30" s="8">
        <v>0</v>
      </c>
      <c r="P30" s="114">
        <v>0</v>
      </c>
      <c r="Q30" s="96">
        <v>0</v>
      </c>
      <c r="R30" s="71">
        <v>0</v>
      </c>
      <c r="S30" s="72">
        <v>0</v>
      </c>
      <c r="T30" s="84" t="s">
        <v>404</v>
      </c>
      <c r="U30" s="84"/>
      <c r="V30" s="84">
        <v>0</v>
      </c>
      <c r="W30" s="102">
        <v>0</v>
      </c>
    </row>
    <row r="31" spans="1:23" ht="13.5" hidden="1" customHeight="1" x14ac:dyDescent="0.2">
      <c r="A31" s="8">
        <v>20</v>
      </c>
      <c r="B31" s="15" t="s">
        <v>404</v>
      </c>
      <c r="C31" s="8" t="s">
        <v>404</v>
      </c>
      <c r="D31" s="8" t="s">
        <v>404</v>
      </c>
      <c r="E31" s="8" t="s">
        <v>404</v>
      </c>
      <c r="F31" s="8">
        <v>0</v>
      </c>
      <c r="G31" s="8" t="s">
        <v>404</v>
      </c>
      <c r="H31" s="61" t="s">
        <v>404</v>
      </c>
      <c r="I31" s="78" t="s">
        <v>404</v>
      </c>
      <c r="J31" s="75">
        <v>0</v>
      </c>
      <c r="K31" s="111">
        <v>0</v>
      </c>
      <c r="L31" s="116">
        <v>0</v>
      </c>
      <c r="M31" s="8">
        <v>0</v>
      </c>
      <c r="N31" s="116">
        <v>0</v>
      </c>
      <c r="O31" s="8">
        <v>0</v>
      </c>
      <c r="P31" s="114">
        <v>0</v>
      </c>
      <c r="Q31" s="96">
        <v>0</v>
      </c>
      <c r="R31" s="71">
        <v>0</v>
      </c>
      <c r="S31" s="72">
        <v>0</v>
      </c>
      <c r="T31" s="84" t="s">
        <v>404</v>
      </c>
      <c r="U31" s="84"/>
      <c r="V31" s="84">
        <v>0</v>
      </c>
      <c r="W31" s="102">
        <v>0</v>
      </c>
    </row>
    <row r="32" spans="1:23" ht="13.5" hidden="1" customHeight="1" x14ac:dyDescent="0.2">
      <c r="A32" s="8">
        <v>21</v>
      </c>
      <c r="B32" s="15" t="s">
        <v>404</v>
      </c>
      <c r="C32" s="8" t="s">
        <v>404</v>
      </c>
      <c r="D32" s="8" t="s">
        <v>404</v>
      </c>
      <c r="E32" s="8" t="s">
        <v>404</v>
      </c>
      <c r="F32" s="8">
        <v>0</v>
      </c>
      <c r="G32" s="8" t="s">
        <v>404</v>
      </c>
      <c r="H32" s="61" t="s">
        <v>404</v>
      </c>
      <c r="I32" s="78" t="s">
        <v>404</v>
      </c>
      <c r="J32" s="75">
        <v>0</v>
      </c>
      <c r="K32" s="111">
        <v>0</v>
      </c>
      <c r="L32" s="116">
        <v>0</v>
      </c>
      <c r="M32" s="8">
        <v>0</v>
      </c>
      <c r="N32" s="116">
        <v>0</v>
      </c>
      <c r="O32" s="8">
        <v>0</v>
      </c>
      <c r="P32" s="114">
        <v>0</v>
      </c>
      <c r="Q32" s="96">
        <v>0</v>
      </c>
      <c r="R32" s="71">
        <v>0</v>
      </c>
      <c r="S32" s="72">
        <v>0</v>
      </c>
      <c r="T32" s="84" t="s">
        <v>404</v>
      </c>
      <c r="U32" s="84"/>
      <c r="V32" s="84">
        <v>0</v>
      </c>
      <c r="W32" s="102">
        <v>0</v>
      </c>
    </row>
    <row r="33" spans="1:23" ht="13.5" hidden="1" customHeight="1" x14ac:dyDescent="0.2">
      <c r="A33" s="8">
        <v>22</v>
      </c>
      <c r="B33" s="15" t="s">
        <v>404</v>
      </c>
      <c r="C33" s="8" t="s">
        <v>404</v>
      </c>
      <c r="D33" s="8" t="s">
        <v>404</v>
      </c>
      <c r="E33" s="8" t="s">
        <v>404</v>
      </c>
      <c r="F33" s="8">
        <v>0</v>
      </c>
      <c r="G33" s="8" t="s">
        <v>404</v>
      </c>
      <c r="H33" s="61" t="s">
        <v>404</v>
      </c>
      <c r="I33" s="78" t="s">
        <v>404</v>
      </c>
      <c r="J33" s="75">
        <v>0</v>
      </c>
      <c r="K33" s="111">
        <v>0</v>
      </c>
      <c r="L33" s="116">
        <v>0</v>
      </c>
      <c r="M33" s="8">
        <v>0</v>
      </c>
      <c r="N33" s="116">
        <v>0</v>
      </c>
      <c r="O33" s="8">
        <v>0</v>
      </c>
      <c r="P33" s="114">
        <v>0</v>
      </c>
      <c r="Q33" s="96">
        <v>0</v>
      </c>
      <c r="R33" s="71">
        <v>0</v>
      </c>
      <c r="S33" s="72">
        <v>0</v>
      </c>
      <c r="T33" s="84" t="s">
        <v>404</v>
      </c>
      <c r="U33" s="84"/>
      <c r="V33" s="84">
        <v>0</v>
      </c>
      <c r="W33" s="102">
        <v>0</v>
      </c>
    </row>
    <row r="34" spans="1:23" ht="13.5" hidden="1" customHeight="1" x14ac:dyDescent="0.2">
      <c r="A34" s="8">
        <v>23</v>
      </c>
      <c r="B34" s="15" t="s">
        <v>404</v>
      </c>
      <c r="C34" s="8" t="s">
        <v>404</v>
      </c>
      <c r="D34" s="8" t="s">
        <v>404</v>
      </c>
      <c r="E34" s="8" t="s">
        <v>404</v>
      </c>
      <c r="F34" s="8">
        <v>0</v>
      </c>
      <c r="G34" s="8" t="s">
        <v>404</v>
      </c>
      <c r="H34" s="61" t="s">
        <v>404</v>
      </c>
      <c r="I34" s="78" t="s">
        <v>404</v>
      </c>
      <c r="J34" s="75">
        <v>0</v>
      </c>
      <c r="K34" s="111">
        <v>0</v>
      </c>
      <c r="L34" s="116">
        <v>0</v>
      </c>
      <c r="M34" s="8">
        <v>0</v>
      </c>
      <c r="N34" s="116">
        <v>0</v>
      </c>
      <c r="O34" s="8">
        <v>0</v>
      </c>
      <c r="P34" s="114">
        <v>0</v>
      </c>
      <c r="Q34" s="96">
        <v>0</v>
      </c>
      <c r="R34" s="71">
        <v>0</v>
      </c>
      <c r="S34" s="72">
        <v>0</v>
      </c>
      <c r="T34" s="84" t="s">
        <v>404</v>
      </c>
      <c r="U34" s="84"/>
      <c r="V34" s="84">
        <v>0</v>
      </c>
      <c r="W34" s="102">
        <v>0</v>
      </c>
    </row>
    <row r="35" spans="1:23" ht="13.5" hidden="1" customHeight="1" x14ac:dyDescent="0.2">
      <c r="A35" s="8">
        <v>24</v>
      </c>
      <c r="B35" s="15" t="s">
        <v>404</v>
      </c>
      <c r="C35" s="8" t="s">
        <v>404</v>
      </c>
      <c r="D35" s="8" t="s">
        <v>404</v>
      </c>
      <c r="E35" s="8" t="s">
        <v>404</v>
      </c>
      <c r="F35" s="8">
        <v>0</v>
      </c>
      <c r="G35" s="8" t="s">
        <v>404</v>
      </c>
      <c r="H35" s="61" t="s">
        <v>404</v>
      </c>
      <c r="I35" s="78" t="s">
        <v>404</v>
      </c>
      <c r="J35" s="75">
        <v>0</v>
      </c>
      <c r="K35" s="111">
        <v>0</v>
      </c>
      <c r="L35" s="116">
        <v>0</v>
      </c>
      <c r="M35" s="8">
        <v>0</v>
      </c>
      <c r="N35" s="116">
        <v>0</v>
      </c>
      <c r="O35" s="8">
        <v>0</v>
      </c>
      <c r="P35" s="114">
        <v>0</v>
      </c>
      <c r="Q35" s="96">
        <v>0</v>
      </c>
      <c r="R35" s="71">
        <v>0</v>
      </c>
      <c r="S35" s="72">
        <v>0</v>
      </c>
      <c r="T35" s="84" t="s">
        <v>404</v>
      </c>
      <c r="U35" s="84"/>
      <c r="V35" s="84">
        <v>0</v>
      </c>
      <c r="W35" s="102">
        <v>0</v>
      </c>
    </row>
    <row r="36" spans="1:23" ht="13.5" hidden="1" customHeight="1" x14ac:dyDescent="0.2">
      <c r="A36" s="8">
        <v>25</v>
      </c>
      <c r="B36" s="15" t="s">
        <v>404</v>
      </c>
      <c r="C36" s="8" t="s">
        <v>404</v>
      </c>
      <c r="D36" s="8" t="s">
        <v>404</v>
      </c>
      <c r="E36" s="8" t="s">
        <v>404</v>
      </c>
      <c r="F36" s="8">
        <v>0</v>
      </c>
      <c r="G36" s="8" t="s">
        <v>404</v>
      </c>
      <c r="H36" s="61" t="s">
        <v>404</v>
      </c>
      <c r="I36" s="78" t="s">
        <v>404</v>
      </c>
      <c r="J36" s="75">
        <v>0</v>
      </c>
      <c r="K36" s="111">
        <v>0</v>
      </c>
      <c r="L36" s="116">
        <v>0</v>
      </c>
      <c r="M36" s="8">
        <v>0</v>
      </c>
      <c r="N36" s="116">
        <v>0</v>
      </c>
      <c r="O36" s="8">
        <v>0</v>
      </c>
      <c r="P36" s="114">
        <v>0</v>
      </c>
      <c r="Q36" s="96">
        <v>0</v>
      </c>
      <c r="R36" s="71">
        <v>0</v>
      </c>
      <c r="S36" s="72">
        <v>0</v>
      </c>
      <c r="T36" s="84" t="s">
        <v>404</v>
      </c>
      <c r="U36" s="84"/>
      <c r="V36" s="84">
        <v>0</v>
      </c>
      <c r="W36" s="102">
        <v>0</v>
      </c>
    </row>
    <row r="37" spans="1:23" ht="13.5" hidden="1" customHeight="1" x14ac:dyDescent="0.2">
      <c r="A37" s="8">
        <v>26</v>
      </c>
      <c r="B37" s="15" t="s">
        <v>404</v>
      </c>
      <c r="C37" s="8" t="s">
        <v>404</v>
      </c>
      <c r="D37" s="8" t="s">
        <v>404</v>
      </c>
      <c r="E37" s="8" t="s">
        <v>404</v>
      </c>
      <c r="F37" s="8">
        <v>0</v>
      </c>
      <c r="G37" s="8" t="s">
        <v>404</v>
      </c>
      <c r="H37" s="61" t="s">
        <v>404</v>
      </c>
      <c r="I37" s="78" t="s">
        <v>404</v>
      </c>
      <c r="J37" s="75">
        <v>0</v>
      </c>
      <c r="K37" s="111">
        <v>0</v>
      </c>
      <c r="L37" s="116">
        <v>0</v>
      </c>
      <c r="M37" s="8">
        <v>0</v>
      </c>
      <c r="N37" s="116">
        <v>0</v>
      </c>
      <c r="O37" s="8">
        <v>0</v>
      </c>
      <c r="P37" s="114">
        <v>0</v>
      </c>
      <c r="Q37" s="96">
        <v>0</v>
      </c>
      <c r="R37" s="71">
        <v>0</v>
      </c>
      <c r="S37" s="72">
        <v>0</v>
      </c>
      <c r="T37" s="84" t="s">
        <v>404</v>
      </c>
      <c r="U37" s="84"/>
      <c r="V37" s="84">
        <v>0</v>
      </c>
      <c r="W37" s="102">
        <v>0</v>
      </c>
    </row>
    <row r="38" spans="1:23" ht="13.5" hidden="1" customHeight="1" thickBot="1" x14ac:dyDescent="0.25">
      <c r="A38" s="8">
        <v>27</v>
      </c>
      <c r="B38" s="15" t="s">
        <v>404</v>
      </c>
      <c r="C38" s="8" t="s">
        <v>404</v>
      </c>
      <c r="D38" s="8" t="s">
        <v>404</v>
      </c>
      <c r="E38" s="8" t="s">
        <v>404</v>
      </c>
      <c r="F38" s="8">
        <v>0</v>
      </c>
      <c r="G38" s="8" t="s">
        <v>404</v>
      </c>
      <c r="H38" s="61" t="s">
        <v>404</v>
      </c>
      <c r="I38" s="78" t="s">
        <v>404</v>
      </c>
      <c r="J38" s="75">
        <v>0</v>
      </c>
      <c r="K38" s="112">
        <v>0</v>
      </c>
      <c r="L38" s="116">
        <v>0</v>
      </c>
      <c r="M38" s="8">
        <v>0</v>
      </c>
      <c r="N38" s="116">
        <v>0</v>
      </c>
      <c r="O38" s="8">
        <v>0</v>
      </c>
      <c r="P38" s="115">
        <v>0</v>
      </c>
      <c r="Q38" s="96">
        <v>0</v>
      </c>
      <c r="R38" s="71">
        <v>0</v>
      </c>
      <c r="S38" s="72">
        <v>0</v>
      </c>
      <c r="T38" s="84" t="s">
        <v>404</v>
      </c>
      <c r="U38" s="84"/>
      <c r="V38" s="84">
        <v>0</v>
      </c>
      <c r="W38" s="103">
        <v>0</v>
      </c>
    </row>
    <row r="39" spans="1:23" ht="13.5" hidden="1" customHeight="1" x14ac:dyDescent="0.2"/>
    <row r="40" spans="1:23" ht="13.5" hidden="1" customHeight="1" x14ac:dyDescent="0.2">
      <c r="B40" t="s">
        <v>12</v>
      </c>
      <c r="J40" t="s">
        <v>13</v>
      </c>
      <c r="P40" t="s">
        <v>20</v>
      </c>
    </row>
    <row r="41" spans="1:23" ht="13.5" hidden="1" customHeight="1" x14ac:dyDescent="0.2"/>
  </sheetData>
  <sheetProtection password="CC59" sheet="1" objects="1" scenarios="1" selectLockedCells="1" selectUnlockedCells="1"/>
  <sortState ref="A12:W20">
    <sortCondition ref="V12:V20"/>
  </sortState>
  <mergeCells count="12">
    <mergeCell ref="I9:I11"/>
    <mergeCell ref="D9:D11"/>
    <mergeCell ref="F9:F11"/>
    <mergeCell ref="G9:G11"/>
    <mergeCell ref="H9:H11"/>
    <mergeCell ref="K9:V9"/>
    <mergeCell ref="W9:W11"/>
    <mergeCell ref="V10:V11"/>
    <mergeCell ref="Q10:R10"/>
    <mergeCell ref="S10:S11"/>
    <mergeCell ref="T10:T11"/>
    <mergeCell ref="U10:U11"/>
  </mergeCells>
  <phoneticPr fontId="7" type="noConversion"/>
  <printOptions gridLinesSet="0"/>
  <pageMargins left="0.19685039370078741" right="0.19685039370078741" top="0.59055118110236227" bottom="0.59055118110236227" header="0.51181102362204722" footer="0.51181102362204722"/>
  <pageSetup paperSize="9" scale="89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I41"/>
  <sheetViews>
    <sheetView showGridLines="0" showZeros="0" topLeftCell="C1" workbookViewId="0">
      <selection activeCell="H12" sqref="H12"/>
    </sheetView>
  </sheetViews>
  <sheetFormatPr defaultRowHeight="12.75" x14ac:dyDescent="0.2"/>
  <cols>
    <col min="1" max="1" width="3.85546875" customWidth="1"/>
    <col min="2" max="2" width="19.7109375" customWidth="1"/>
    <col min="3" max="3" width="5.28515625" customWidth="1"/>
    <col min="4" max="4" width="4.42578125" customWidth="1"/>
    <col min="5" max="5" width="6.28515625" customWidth="1"/>
    <col min="6" max="6" width="5.7109375" customWidth="1"/>
    <col min="7" max="7" width="3.85546875" customWidth="1"/>
    <col min="8" max="8" width="6" customWidth="1"/>
    <col min="9" max="9" width="5.28515625" hidden="1" customWidth="1"/>
    <col min="10" max="10" width="5.28515625" customWidth="1"/>
    <col min="11" max="11" width="4.5703125" customWidth="1"/>
    <col min="12" max="12" width="10.42578125" customWidth="1"/>
    <col min="13" max="13" width="4.5703125" customWidth="1"/>
    <col min="14" max="14" width="9.28515625" customWidth="1"/>
    <col min="15" max="15" width="4.5703125" customWidth="1"/>
    <col min="16" max="16" width="9.28515625" customWidth="1"/>
    <col min="17" max="17" width="4.5703125" customWidth="1"/>
    <col min="18" max="18" width="9.28515625" customWidth="1"/>
    <col min="19" max="19" width="4.5703125" customWidth="1"/>
    <col min="20" max="20" width="9.28515625" customWidth="1"/>
    <col min="21" max="21" width="4.42578125" customWidth="1"/>
    <col min="22" max="22" width="9.28515625" customWidth="1"/>
    <col min="23" max="23" width="4.5703125" customWidth="1"/>
    <col min="24" max="24" width="9.28515625" customWidth="1"/>
    <col min="25" max="25" width="6.140625" customWidth="1"/>
    <col min="26" max="26" width="5.5703125" hidden="1" customWidth="1"/>
    <col min="27" max="27" width="5.5703125" customWidth="1"/>
    <col min="28" max="28" width="4.7109375" customWidth="1"/>
    <col min="29" max="29" width="6" customWidth="1"/>
    <col min="30" max="35" width="6" hidden="1" customWidth="1"/>
    <col min="36" max="36" width="6" customWidth="1"/>
  </cols>
  <sheetData>
    <row r="1" spans="1:35" ht="15.75" x14ac:dyDescent="0.25">
      <c r="B1" s="1" t="s">
        <v>2</v>
      </c>
      <c r="O1" s="26" t="s">
        <v>3</v>
      </c>
    </row>
    <row r="2" spans="1:35" ht="15" x14ac:dyDescent="0.25">
      <c r="K2" s="3"/>
      <c r="L2" s="3"/>
      <c r="O2" s="25" t="str">
        <f>РЦЕ12!O2</f>
        <v>3-го этапа открытого регионального "Кубка города Твери - 2018" по автомодельному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5" ht="15" x14ac:dyDescent="0.25">
      <c r="A3" t="str">
        <f>РЦЕ12!$A$3</f>
        <v>Главный судья ____________ (А.П.Анищенко)</v>
      </c>
      <c r="K3" s="3"/>
      <c r="L3" s="3"/>
      <c r="O3" s="25" t="str">
        <f>РЦЕ12!O3</f>
        <v xml:space="preserve"> спорту в классах шосссейных  радиоуправляемых моделей с электродвигателями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5" ht="15" x14ac:dyDescent="0.25">
      <c r="K4" s="3"/>
      <c r="L4" s="3"/>
      <c r="O4" s="25" t="str">
        <f>РЦЕ12!O4</f>
        <v>на закрытой трассе.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5" x14ac:dyDescent="0.2">
      <c r="B5" s="30" t="e">
        <f>#REF!</f>
        <v>#REF!</v>
      </c>
    </row>
    <row r="6" spans="1:35" ht="15.75" x14ac:dyDescent="0.25">
      <c r="J6" s="4" t="s">
        <v>5</v>
      </c>
      <c r="N6" s="23" t="e">
        <f>#REF!</f>
        <v>#REF!</v>
      </c>
      <c r="O6" s="12"/>
    </row>
    <row r="7" spans="1:35" x14ac:dyDescent="0.2">
      <c r="D7" t="s">
        <v>22</v>
      </c>
      <c r="J7">
        <f>SUM(IF(C12="мс",100,IF(C12="кмс",30,IF(C12=1,10,IF(C12=2,3,IF(C12=3,1,0)))))+IF(C13="мс",100,IF(C13="кмс",30,IF(C13=1,10,IF(C13=2,3,IF(C13=3,1,0)))))+IF(C14="мс",100,IF(C14="кмс",30,IF(C14=1,10,IF(C14=2,3,IF(C14=3,1,0)))))+IF(C15="мс",100,IF(C15="кмс",30,IF(C15=1,10,IF(C15=2,3,IF(C15=3,1,0)))))+IF(C16="мс",100,IF(C16="кмс",30,IF(C16=1,10,IF(C16=2,3,IF(C16=3,1,0)))))+IF(C17="мс",100,IF(C17="кмс",30,IF(C17=1,10,IF(C17=2,3,IF(C17=3,1,0)))))+IF(C18="мс",100,IF(C18="кмс",30,IF(C18=1,10,IF(C18=2,3,IF(C18=3,1,0)))))+IF(C19="мс",100,IF(C19="кмс",30,IF(C19=1,10,IF(C19=2,3,IF(C19=3,1,0))))))</f>
        <v>0</v>
      </c>
      <c r="P7" t="s">
        <v>14</v>
      </c>
      <c r="Y7" s="24">
        <f>РЦЕ12!$S$6</f>
        <v>80</v>
      </c>
      <c r="Z7" s="11" t="s">
        <v>15</v>
      </c>
      <c r="AA7" s="11" t="s">
        <v>15</v>
      </c>
    </row>
    <row r="8" spans="1:35" ht="13.5" thickBot="1" x14ac:dyDescent="0.25">
      <c r="A8" s="5"/>
      <c r="B8" s="28" t="e">
        <f>#REF!</f>
        <v>#REF!</v>
      </c>
      <c r="C8" s="16" t="str">
        <f>РЦЕ12!$C$7</f>
        <v>г.Тверь</v>
      </c>
      <c r="D8" s="5"/>
      <c r="E8" s="5"/>
      <c r="F8" s="5"/>
      <c r="G8" s="5"/>
      <c r="H8" s="5"/>
      <c r="I8" s="5"/>
      <c r="J8" s="5"/>
      <c r="K8" s="5"/>
      <c r="L8" s="95" t="s">
        <v>80</v>
      </c>
      <c r="M8" s="16">
        <f>РЦЕ12!$M$7</f>
        <v>4</v>
      </c>
      <c r="N8" s="5"/>
      <c r="O8" s="5"/>
      <c r="P8" s="5" t="s">
        <v>16</v>
      </c>
      <c r="Q8" s="5"/>
      <c r="R8" s="5"/>
      <c r="S8" s="5"/>
      <c r="T8" s="5"/>
      <c r="U8" s="5"/>
      <c r="V8" s="5"/>
      <c r="W8" s="5"/>
      <c r="X8" s="5"/>
      <c r="Y8" s="73">
        <v>3.472222222222222E-3</v>
      </c>
      <c r="Z8" s="13" t="s">
        <v>58</v>
      </c>
      <c r="AA8" s="13" t="s">
        <v>58</v>
      </c>
      <c r="AB8" s="5"/>
    </row>
    <row r="9" spans="1:35" ht="13.5" customHeight="1" thickTop="1" x14ac:dyDescent="0.2">
      <c r="A9" s="7" t="s">
        <v>7</v>
      </c>
      <c r="B9" s="7" t="s">
        <v>8</v>
      </c>
      <c r="C9" s="7" t="s">
        <v>9</v>
      </c>
      <c r="D9" s="123" t="s">
        <v>57</v>
      </c>
      <c r="E9" s="7" t="s">
        <v>17</v>
      </c>
      <c r="F9" s="123" t="s">
        <v>40</v>
      </c>
      <c r="G9" s="123" t="s">
        <v>36</v>
      </c>
      <c r="H9" s="123" t="s">
        <v>35</v>
      </c>
      <c r="I9" s="125" t="s">
        <v>54</v>
      </c>
      <c r="J9" s="80" t="s">
        <v>10</v>
      </c>
      <c r="K9" s="136" t="s">
        <v>101</v>
      </c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40"/>
      <c r="AC9" s="127" t="s">
        <v>100</v>
      </c>
    </row>
    <row r="10" spans="1:35" ht="12.75" customHeight="1" x14ac:dyDescent="0.2">
      <c r="A10" s="7" t="s">
        <v>21</v>
      </c>
      <c r="B10" s="7"/>
      <c r="C10" s="7" t="s">
        <v>1</v>
      </c>
      <c r="D10" s="123"/>
      <c r="E10" s="7" t="s">
        <v>18</v>
      </c>
      <c r="F10" s="123"/>
      <c r="G10" s="123"/>
      <c r="H10" s="123"/>
      <c r="I10" s="125"/>
      <c r="J10" s="80" t="s">
        <v>7</v>
      </c>
      <c r="K10" s="141" t="s">
        <v>102</v>
      </c>
      <c r="L10" s="142"/>
      <c r="M10" s="141" t="s">
        <v>103</v>
      </c>
      <c r="N10" s="142"/>
      <c r="O10" s="141" t="s">
        <v>104</v>
      </c>
      <c r="P10" s="142"/>
      <c r="Q10" s="141" t="s">
        <v>105</v>
      </c>
      <c r="R10" s="142"/>
      <c r="S10" s="141" t="s">
        <v>106</v>
      </c>
      <c r="T10" s="142"/>
      <c r="U10" s="141" t="s">
        <v>107</v>
      </c>
      <c r="V10" s="142"/>
      <c r="W10" s="134" t="s">
        <v>38</v>
      </c>
      <c r="X10" s="138"/>
      <c r="Y10" s="130" t="s">
        <v>65</v>
      </c>
      <c r="Z10" s="123" t="s">
        <v>23</v>
      </c>
      <c r="AA10" s="123" t="s">
        <v>66</v>
      </c>
      <c r="AB10" s="123" t="s">
        <v>32</v>
      </c>
      <c r="AC10" s="128"/>
    </row>
    <row r="11" spans="1:35" ht="13.5" thickBot="1" x14ac:dyDescent="0.25">
      <c r="A11" s="14"/>
      <c r="B11" s="14"/>
      <c r="C11" s="14"/>
      <c r="D11" s="124"/>
      <c r="E11" s="14"/>
      <c r="F11" s="124"/>
      <c r="G11" s="124"/>
      <c r="H11" s="124"/>
      <c r="I11" s="126"/>
      <c r="J11" s="81"/>
      <c r="K11" s="77" t="s">
        <v>56</v>
      </c>
      <c r="L11" s="76" t="s">
        <v>55</v>
      </c>
      <c r="M11" s="77" t="s">
        <v>56</v>
      </c>
      <c r="N11" s="76" t="s">
        <v>55</v>
      </c>
      <c r="O11" s="77" t="s">
        <v>56</v>
      </c>
      <c r="P11" s="76" t="s">
        <v>55</v>
      </c>
      <c r="Q11" s="77" t="s">
        <v>56</v>
      </c>
      <c r="R11" s="76" t="s">
        <v>55</v>
      </c>
      <c r="S11" s="77" t="s">
        <v>56</v>
      </c>
      <c r="T11" s="76" t="s">
        <v>55</v>
      </c>
      <c r="U11" s="77" t="s">
        <v>56</v>
      </c>
      <c r="V11" s="76" t="s">
        <v>55</v>
      </c>
      <c r="W11" s="77" t="s">
        <v>56</v>
      </c>
      <c r="X11" s="85" t="s">
        <v>55</v>
      </c>
      <c r="Y11" s="131"/>
      <c r="Z11" s="124"/>
      <c r="AA11" s="124"/>
      <c r="AB11" s="124"/>
      <c r="AC11" s="129"/>
      <c r="AD11" s="139" t="s">
        <v>64</v>
      </c>
      <c r="AE11" s="139"/>
      <c r="AF11" s="139"/>
      <c r="AG11" s="139"/>
      <c r="AH11" s="139"/>
      <c r="AI11" s="2"/>
    </row>
    <row r="12" spans="1:35" ht="13.5" thickTop="1" x14ac:dyDescent="0.2">
      <c r="A12" s="8">
        <v>1</v>
      </c>
      <c r="B12" s="15" t="str">
        <f>IF(ISERROR(VLOOKUP($A12,#REF!,4,FALSE))=TRUE," ",VLOOKUP($A12,#REF!,4,FALSE))</f>
        <v xml:space="preserve"> </v>
      </c>
      <c r="C12" s="8" t="str">
        <f>IF(ISERROR(VLOOKUP($B12,#REF!,5,FALSE))=TRUE," ",IF(VLOOKUP($B12,#REF!,5,FALSE)=0,"б/р",VLOOKUP($B12,#REF!,5,FALSE)))</f>
        <v xml:space="preserve"> </v>
      </c>
      <c r="D12" s="8" t="str">
        <f>IF(ISERROR(VLOOKUP($B12,#REF!,8,FALSE))=TRUE," ",VLOOKUP($B12,#REF!,8,FALSE))</f>
        <v xml:space="preserve"> </v>
      </c>
      <c r="E12" s="8" t="str">
        <f>IF(ISERROR(VLOOKUP($B12,#REF!,6,FALSE))=TRUE," ",VLOOKUP($B12,#REF!,6,FALSE))</f>
        <v xml:space="preserve"> </v>
      </c>
      <c r="F12" s="8" t="str">
        <f>IF(ISERROR(VLOOKUP(B12,'Рейтинг М16-18БК'!$B$5:$Q$34,16,FALSE))=TRUE,IF(ISERROR(VLOOKUP(B12,#REF!,5,FALSE))=TRUE," ",VLOOKUP(B12,#REF!,5,FALSE)),VLOOKUP(B12,'Рейтинг М16-18БК'!$B$5:$Q$34,16,FALSE))</f>
        <v xml:space="preserve"> </v>
      </c>
      <c r="G12" s="8" t="str">
        <f>IF(ISERROR(VLOOKUP($B12,#REF!,11,FALSE))=TRUE," ",VLOOKUP($B12,#REF!,11,FALSE))</f>
        <v xml:space="preserve"> </v>
      </c>
      <c r="H12" s="61" t="str">
        <f>IF(ISERROR(VLOOKUP($B12,#REF!,12,FALSE))=TRUE," ",VLOOKUP($B12,#REF!,12,FALSE))</f>
        <v xml:space="preserve"> </v>
      </c>
      <c r="I12" s="78" t="str">
        <f>IF(ISERROR(VLOOKUP($B12,#REF!,7,FALSE))=TRUE," ",VLOOKUP($B12,#REF!,7,FALSE))</f>
        <v xml:space="preserve"> </v>
      </c>
      <c r="J12" s="75">
        <v>0</v>
      </c>
      <c r="K12" s="58">
        <f>IF(ISERROR(VLOOKUP($I12,'З-М16-18БК'!$C$5:$E$54,2,FALSE))=TRUE,0,VLOOKUP($I12,'З-М16-18БК'!$C$5:$E$54,2,FALSE))</f>
        <v>0</v>
      </c>
      <c r="L12" s="71">
        <f>IF(ISERROR(VLOOKUP($I12,'З-М16-18БК'!$C$5:$E$54,3,FALSE))=TRUE,0,VLOOKUP($I12,'З-М16-18БК'!$C$5:$E$54,3,FALSE))</f>
        <v>0</v>
      </c>
      <c r="M12" s="58">
        <f>IF(ISERROR(VLOOKUP($I12,'З-М16-18БК'!$K$5:$M$54,2,FALSE))=TRUE,0,VLOOKUP($I12,'З-М16-18БК'!$K$5:$M$54,2,FALSE))</f>
        <v>0</v>
      </c>
      <c r="N12" s="71">
        <f>IF(ISERROR(VLOOKUP($I12,'З-М16-18БК'!$K$5:$M$54,3,FALSE))=TRUE,0,VLOOKUP($I12,'З-М16-18БК'!$K$5:$M$54,3,FALSE))</f>
        <v>0</v>
      </c>
      <c r="O12" s="58">
        <f>IF(ISERROR(VLOOKUP($I12,'З-М16-18БК'!$S$5:$U$54,2,FALSE))=TRUE,0,VLOOKUP($I12,'З-М16-18БК'!$S$5:$U$54,2,FALSE))</f>
        <v>0</v>
      </c>
      <c r="P12" s="71">
        <f>IF(ISERROR(VLOOKUP($I12,'З-М16-18БК'!$S$5:$U$54,3,FALSE))=TRUE,0,VLOOKUP($I12,'З-М16-18БК'!$S$5:$U$54,3,FALSE))</f>
        <v>0</v>
      </c>
      <c r="Q12" s="58">
        <f>IF(ISERROR(VLOOKUP($I12,'З-М16-18БК'!$AA$5:$AC$54,2,FALSE))=TRUE,0,VLOOKUP($I12,'З-М16-18БК'!$AA$5:$AC$54,2,FALSE))</f>
        <v>0</v>
      </c>
      <c r="R12" s="71">
        <f>IF(ISERROR(VLOOKUP($I12,'З-М16-18БК'!$AA$5:$AC$54,3,FALSE))=TRUE,0,VLOOKUP($I12,'З-М16-18БК'!$AA$5:$AC$54,3,FALSE))</f>
        <v>0</v>
      </c>
      <c r="S12" s="58">
        <f>IF(ISERROR(VLOOKUP($I12,'З-М16-18БК'!$AI$5:$AK$54,2,FALSE))=TRUE,0,VLOOKUP($I12,'З-М16-18БК'!$AI$5:$AK$54,2,FALSE))</f>
        <v>0</v>
      </c>
      <c r="T12" s="71">
        <f>IF(ISERROR(VLOOKUP($I12,'З-М16-18БК'!$AI$5:$AK$54,3,FALSE))=TRUE,0,VLOOKUP($I12,'З-М16-18БК'!$AI$5:$AK$54,3,FALSE))</f>
        <v>0</v>
      </c>
      <c r="U12" s="58">
        <f>IF(ISERROR(VLOOKUP($I12,'З-М16-18БК'!$AQ$5:$AS$54,2,FALSE))=TRUE,0,VLOOKUP($I12,'З-М16-18БК'!$AQ$5:$AS$54,2,FALSE))</f>
        <v>0</v>
      </c>
      <c r="V12" s="71">
        <f>IF(ISERROR(VLOOKUP($I12,'З-М16-18БК'!$AQ$5:$AS$54,3,FALSE))=TRUE,0,VLOOKUP($I12,'З-М16-18БК'!$AQ$5:$AS$54,3,FALSE))</f>
        <v>0</v>
      </c>
      <c r="W12" s="96">
        <f t="shared" ref="W12:W38" si="0">SUM(SUM(AD12:AI12)-SMALL(AD12:AI12,SUM(7-$M$8)))</f>
        <v>0</v>
      </c>
      <c r="X12" s="71">
        <f t="shared" ref="X12:X38" si="1">SUM(SUM(L12+N12+P12+R12+T12+V12)-IF(SMALL($AD12:$AI12,SUM(7-$M$8))=K12,L12,IF(SMALL($AD12:$AI12,SUM(7-$M$8))=M12,N12,IF(SMALL($AD12:$AI12,SUM(7-$M$8))=O12,P12,IF(SMALL($AD12:$AI12,SUM(7-$M$8))=Q12,R12,IF(SMALL($AD12:$AI12,SUM(7-$M$8))=S12,T12,$V12))))))</f>
        <v>0</v>
      </c>
      <c r="Y12" s="72">
        <f>IF(ISERROR(SUM(W12*$Y$7*3.6/SUM(SUM(X12-INT(X12))*24*3600)))=TRUE,0,IF(X12&lt;SUM($Y$8*2),SUM(W12*$Y$7*3.6/SUM(SUM(SUM($Y$8*SUM($M$8-1))-INT(SUM($Y$8*2)))*24*3600)),SUM(W12*$Y$7*3.6/SUM(SUM(X12-INT(X12))*24*3600))))</f>
        <v>0</v>
      </c>
      <c r="Z12" s="84" t="str">
        <f>IF(ISERROR(SUM(Y12*100/SUM(SUM(Y$12+Y$13+Y$14)/3)))=TRUE," ",SUM(Y12*100/SUM(SUM(Y$12+Y$13+Y$14)/3)))</f>
        <v xml:space="preserve"> </v>
      </c>
      <c r="AA12" s="84">
        <f t="shared" ref="AA12:AA38" si="2">IF(COUNTIF($J$12:$J$33,"&gt;0")&gt;=8,IF(COUNTIF($J$12:$J$33,"&gt;0")&gt;=10,IF(COUNTIF($C$12:$C$33,"=1")&gt;=3,IF(AB12=0,0,IF(AB12=1,"КМС",IF(AB12&lt;=3,1,IF(AB12&lt;=6,2,IF(AB12&lt;=10,3,4))))),IF(AB12=0,0,IF(AB12=1,1,IF(AB12&lt;=3,2,IF(AB12&lt;=6,3,4))))),IF(AB12=0,0,IF(AB12=1,1,IF(AB12&lt;=3,2,IF(AB12&lt;=6,3,4))))),IF(AB12&gt;0,4,0))</f>
        <v>4</v>
      </c>
      <c r="AB12" s="84">
        <v>1</v>
      </c>
      <c r="AC12" s="101">
        <f t="shared" ref="AC12:AC38" si="3">IF(AB12=0,0,IF(AB12&gt;20,1,CHOOSE(AB12,400,300,225,169,127,96,71,53,40,30,22,17,13,9,7,5,4,3,2,1)))</f>
        <v>400</v>
      </c>
      <c r="AD12" s="86">
        <f>$K12</f>
        <v>0</v>
      </c>
      <c r="AE12" s="29">
        <f>$M12</f>
        <v>0</v>
      </c>
      <c r="AF12" s="29">
        <f>$O12</f>
        <v>0</v>
      </c>
      <c r="AG12" s="29">
        <f>$Q12</f>
        <v>0</v>
      </c>
      <c r="AH12" s="29">
        <f>$S12</f>
        <v>0</v>
      </c>
      <c r="AI12" s="31">
        <f t="shared" ref="AI12:AI38" si="4">$U12</f>
        <v>0</v>
      </c>
    </row>
    <row r="13" spans="1:35" x14ac:dyDescent="0.2">
      <c r="A13" s="8">
        <v>2</v>
      </c>
      <c r="B13" s="15" t="str">
        <f>IF(ISERROR(VLOOKUP($A13,#REF!,4,FALSE))=TRUE," ",VLOOKUP($A13,#REF!,4,FALSE))</f>
        <v xml:space="preserve"> </v>
      </c>
      <c r="C13" s="8" t="str">
        <f>IF(ISERROR(VLOOKUP($B13,#REF!,5,FALSE))=TRUE," ",IF(VLOOKUP($B13,#REF!,5,FALSE)=0,"б/р",VLOOKUP($B13,#REF!,5,FALSE)))</f>
        <v xml:space="preserve"> </v>
      </c>
      <c r="D13" s="8" t="str">
        <f>IF(ISERROR(VLOOKUP($B13,#REF!,8,FALSE))=TRUE," ",VLOOKUP($B13,#REF!,8,FALSE))</f>
        <v xml:space="preserve"> </v>
      </c>
      <c r="E13" s="8" t="str">
        <f>IF(ISERROR(VLOOKUP($B13,#REF!,6,FALSE))=TRUE," ",VLOOKUP($B13,#REF!,6,FALSE))</f>
        <v xml:space="preserve"> </v>
      </c>
      <c r="F13" s="8" t="str">
        <f>IF(ISERROR(VLOOKUP(B13,'Рейтинг М16-18БК'!$B$5:$Q$34,16,FALSE))=TRUE,IF(ISERROR(VLOOKUP(B13,#REF!,5,FALSE))=TRUE," ",VLOOKUP(B13,#REF!,5,FALSE)),VLOOKUP(B13,'Рейтинг М16-18БК'!$B$5:$Q$34,16,FALSE))</f>
        <v xml:space="preserve"> </v>
      </c>
      <c r="G13" s="8" t="str">
        <f>IF(ISERROR(VLOOKUP($B13,#REF!,11,FALSE))=TRUE," ",VLOOKUP($B13,#REF!,11,FALSE))</f>
        <v xml:space="preserve"> </v>
      </c>
      <c r="H13" s="61" t="str">
        <f>IF(ISERROR(VLOOKUP($B13,#REF!,12,FALSE))=TRUE," ",VLOOKUP($B13,#REF!,12,FALSE))</f>
        <v xml:space="preserve"> </v>
      </c>
      <c r="I13" s="78" t="str">
        <f>IF(ISERROR(VLOOKUP($B13,#REF!,7,FALSE))=TRUE," ",VLOOKUP($B13,#REF!,7,FALSE))</f>
        <v xml:space="preserve"> </v>
      </c>
      <c r="J13" s="75">
        <v>0</v>
      </c>
      <c r="K13" s="58">
        <f>IF(ISERROR(VLOOKUP($I13,'З-М16-18БК'!$C$5:$E$54,2,FALSE))=TRUE,0,VLOOKUP($I13,'З-М16-18БК'!$C$5:$E$54,2,FALSE))</f>
        <v>0</v>
      </c>
      <c r="L13" s="71">
        <f>IF(ISERROR(VLOOKUP($I13,'З-М16-18БК'!$C$5:$E$54,3,FALSE))=TRUE,0,VLOOKUP($I13,'З-М16-18БК'!$C$5:$E$54,3,FALSE))</f>
        <v>0</v>
      </c>
      <c r="M13" s="58">
        <f>IF(ISERROR(VLOOKUP($I13,'З-М16-18БК'!$K$5:$M$54,2,FALSE))=TRUE,0,VLOOKUP($I13,'З-М16-18БК'!$K$5:$M$54,2,FALSE))</f>
        <v>0</v>
      </c>
      <c r="N13" s="71">
        <f>IF(ISERROR(VLOOKUP($I13,'З-М16-18БК'!$K$5:$M$54,3,FALSE))=TRUE,0,VLOOKUP($I13,'З-М16-18БК'!$K$5:$M$54,3,FALSE))</f>
        <v>0</v>
      </c>
      <c r="O13" s="58">
        <f>IF(ISERROR(VLOOKUP($I13,'З-М16-18БК'!$S$5:$U$54,2,FALSE))=TRUE,0,VLOOKUP($I13,'З-М16-18БК'!$S$5:$U$54,2,FALSE))</f>
        <v>0</v>
      </c>
      <c r="P13" s="71">
        <f>IF(ISERROR(VLOOKUP($I13,'З-М16-18БК'!$S$5:$U$54,3,FALSE))=TRUE,0,VLOOKUP($I13,'З-М16-18БК'!$S$5:$U$54,3,FALSE))</f>
        <v>0</v>
      </c>
      <c r="Q13" s="58">
        <f>IF(ISERROR(VLOOKUP($I13,'З-М16-18БК'!$AA$5:$AC$54,2,FALSE))=TRUE,0,VLOOKUP($I13,'З-М16-18БК'!$AA$5:$AC$54,2,FALSE))</f>
        <v>0</v>
      </c>
      <c r="R13" s="71">
        <f>IF(ISERROR(VLOOKUP($I13,'З-М16-18БК'!$AA$5:$AC$54,3,FALSE))=TRUE,0,VLOOKUP($I13,'З-М16-18БК'!$AA$5:$AC$54,3,FALSE))</f>
        <v>0</v>
      </c>
      <c r="S13" s="58">
        <f>IF(ISERROR(VLOOKUP($I13,'З-М16-18БК'!$AI$5:$AK$54,2,FALSE))=TRUE,0,VLOOKUP($I13,'З-М16-18БК'!$AI$5:$AK$54,2,FALSE))</f>
        <v>0</v>
      </c>
      <c r="T13" s="71">
        <f>IF(ISERROR(VLOOKUP($I13,'З-М16-18БК'!$AI$5:$AK$54,3,FALSE))=TRUE,0,VLOOKUP($I13,'З-М16-18БК'!$AI$5:$AK$54,3,FALSE))</f>
        <v>0</v>
      </c>
      <c r="U13" s="58">
        <f>IF(ISERROR(VLOOKUP($I13,'З-М16-18БК'!$AQ$5:$AS$54,2,FALSE))=TRUE,0,VLOOKUP($I13,'З-М16-18БК'!$AQ$5:$AS$54,2,FALSE))</f>
        <v>0</v>
      </c>
      <c r="V13" s="71">
        <f>IF(ISERROR(VLOOKUP($I13,'З-М16-18БК'!$AQ$5:$AS$54,3,FALSE))=TRUE,0,VLOOKUP($I13,'З-М16-18БК'!$AQ$5:$AS$54,3,FALSE))</f>
        <v>0</v>
      </c>
      <c r="W13" s="96">
        <f t="shared" si="0"/>
        <v>0</v>
      </c>
      <c r="X13" s="71">
        <f t="shared" si="1"/>
        <v>0</v>
      </c>
      <c r="Y13" s="72">
        <f t="shared" ref="Y13:Y38" si="5">IF(ISERROR(SUM(W13*$Y$7*3.6/SUM(SUM(X13-INT(X13))*24*3600)))=TRUE,0,IF(X13&lt;SUM($Y$8*2),SUM(W13*$Y$7*3.6/SUM(SUM(SUM($Y$8*SUM($M$8-1))-INT(SUM($Y$8*2)))*24*3600)),SUM(W13*$Y$7*3.6/SUM(SUM(X13-INT(X13))*24*3600))))</f>
        <v>0</v>
      </c>
      <c r="Z13" s="84" t="str">
        <f t="shared" ref="Z13:Z38" si="6">IF(ISERROR(SUM(Y13*100/SUM(SUM(Y$12+Y$13+Y$14)/3)))=TRUE," ",SUM(Y13*100/SUM(SUM(Y$12+Y$13+Y$14)/3)))</f>
        <v xml:space="preserve"> </v>
      </c>
      <c r="AA13" s="84">
        <f t="shared" si="2"/>
        <v>4</v>
      </c>
      <c r="AB13" s="84">
        <v>2</v>
      </c>
      <c r="AC13" s="102">
        <f t="shared" si="3"/>
        <v>300</v>
      </c>
      <c r="AD13" s="87">
        <f t="shared" ref="AD13:AD38" si="7">$K13</f>
        <v>0</v>
      </c>
      <c r="AE13" s="31">
        <f t="shared" ref="AE13:AE38" si="8">$M13</f>
        <v>0</v>
      </c>
      <c r="AF13" s="31">
        <f t="shared" ref="AF13:AF38" si="9">$O13</f>
        <v>0</v>
      </c>
      <c r="AG13" s="31">
        <f t="shared" ref="AG13:AG38" si="10">$Q13</f>
        <v>0</v>
      </c>
      <c r="AH13" s="31">
        <f t="shared" ref="AH13:AH38" si="11">$S13</f>
        <v>0</v>
      </c>
      <c r="AI13" s="31">
        <f t="shared" si="4"/>
        <v>0</v>
      </c>
    </row>
    <row r="14" spans="1:35" x14ac:dyDescent="0.2">
      <c r="A14" s="8">
        <v>3</v>
      </c>
      <c r="B14" s="15" t="str">
        <f>IF(ISERROR(VLOOKUP($A14,#REF!,4,FALSE))=TRUE," ",VLOOKUP($A14,#REF!,4,FALSE))</f>
        <v xml:space="preserve"> </v>
      </c>
      <c r="C14" s="8" t="str">
        <f>IF(ISERROR(VLOOKUP($B14,#REF!,5,FALSE))=TRUE," ",IF(VLOOKUP($B14,#REF!,5,FALSE)=0,"б/р",VLOOKUP($B14,#REF!,5,FALSE)))</f>
        <v xml:space="preserve"> </v>
      </c>
      <c r="D14" s="8" t="str">
        <f>IF(ISERROR(VLOOKUP($B14,#REF!,8,FALSE))=TRUE," ",VLOOKUP($B14,#REF!,8,FALSE))</f>
        <v xml:space="preserve"> </v>
      </c>
      <c r="E14" s="8" t="str">
        <f>IF(ISERROR(VLOOKUP($B14,#REF!,6,FALSE))=TRUE," ",VLOOKUP($B14,#REF!,6,FALSE))</f>
        <v xml:space="preserve"> </v>
      </c>
      <c r="F14" s="8" t="str">
        <f>IF(ISERROR(VLOOKUP(B14,'Рейтинг М16-18БК'!$B$5:$Q$34,16,FALSE))=TRUE,IF(ISERROR(VLOOKUP(B14,#REF!,5,FALSE))=TRUE," ",VLOOKUP(B14,#REF!,5,FALSE)),VLOOKUP(B14,'Рейтинг М16-18БК'!$B$5:$Q$34,16,FALSE))</f>
        <v xml:space="preserve"> </v>
      </c>
      <c r="G14" s="8" t="str">
        <f>IF(ISERROR(VLOOKUP($B14,#REF!,11,FALSE))=TRUE," ",VLOOKUP($B14,#REF!,11,FALSE))</f>
        <v xml:space="preserve"> </v>
      </c>
      <c r="H14" s="61" t="str">
        <f>IF(ISERROR(VLOOKUP($B14,#REF!,12,FALSE))=TRUE," ",VLOOKUP($B14,#REF!,12,FALSE))</f>
        <v xml:space="preserve"> </v>
      </c>
      <c r="I14" s="78" t="str">
        <f>IF(ISERROR(VLOOKUP($B14,#REF!,7,FALSE))=TRUE," ",VLOOKUP($B14,#REF!,7,FALSE))</f>
        <v xml:space="preserve"> </v>
      </c>
      <c r="J14" s="75">
        <v>0</v>
      </c>
      <c r="K14" s="58">
        <f>IF(ISERROR(VLOOKUP($I14,'З-М16-18БК'!$C$5:$E$54,2,FALSE))=TRUE,0,VLOOKUP($I14,'З-М16-18БК'!$C$5:$E$54,2,FALSE))</f>
        <v>0</v>
      </c>
      <c r="L14" s="71">
        <f>IF(ISERROR(VLOOKUP($I14,'З-М16-18БК'!$C$5:$E$54,3,FALSE))=TRUE,0,VLOOKUP($I14,'З-М16-18БК'!$C$5:$E$54,3,FALSE))</f>
        <v>0</v>
      </c>
      <c r="M14" s="58">
        <f>IF(ISERROR(VLOOKUP($I14,'З-М16-18БК'!$K$5:$M$54,2,FALSE))=TRUE,0,VLOOKUP($I14,'З-М16-18БК'!$K$5:$M$54,2,FALSE))</f>
        <v>0</v>
      </c>
      <c r="N14" s="71">
        <f>IF(ISERROR(VLOOKUP($I14,'З-М16-18БК'!$K$5:$M$54,3,FALSE))=TRUE,0,VLOOKUP($I14,'З-М16-18БК'!$K$5:$M$54,3,FALSE))</f>
        <v>0</v>
      </c>
      <c r="O14" s="58">
        <f>IF(ISERROR(VLOOKUP($I14,'З-М16-18БК'!$S$5:$U$54,2,FALSE))=TRUE,0,VLOOKUP($I14,'З-М16-18БК'!$S$5:$U$54,2,FALSE))</f>
        <v>0</v>
      </c>
      <c r="P14" s="71">
        <f>IF(ISERROR(VLOOKUP($I14,'З-М16-18БК'!$S$5:$U$54,3,FALSE))=TRUE,0,VLOOKUP($I14,'З-М16-18БК'!$S$5:$U$54,3,FALSE))</f>
        <v>0</v>
      </c>
      <c r="Q14" s="58">
        <f>IF(ISERROR(VLOOKUP($I14,'З-М16-18БК'!$AA$5:$AC$54,2,FALSE))=TRUE,0,VLOOKUP($I14,'З-М16-18БК'!$AA$5:$AC$54,2,FALSE))</f>
        <v>0</v>
      </c>
      <c r="R14" s="71">
        <f>IF(ISERROR(VLOOKUP($I14,'З-М16-18БК'!$AA$5:$AC$54,3,FALSE))=TRUE,0,VLOOKUP($I14,'З-М16-18БК'!$AA$5:$AC$54,3,FALSE))</f>
        <v>0</v>
      </c>
      <c r="S14" s="58">
        <f>IF(ISERROR(VLOOKUP($I14,'З-М16-18БК'!$AI$5:$AK$54,2,FALSE))=TRUE,0,VLOOKUP($I14,'З-М16-18БК'!$AI$5:$AK$54,2,FALSE))</f>
        <v>0</v>
      </c>
      <c r="T14" s="71">
        <f>IF(ISERROR(VLOOKUP($I14,'З-М16-18БК'!$AI$5:$AK$54,3,FALSE))=TRUE,0,VLOOKUP($I14,'З-М16-18БК'!$AI$5:$AK$54,3,FALSE))</f>
        <v>0</v>
      </c>
      <c r="U14" s="58">
        <f>IF(ISERROR(VLOOKUP($I14,'З-М16-18БК'!$AQ$5:$AS$54,2,FALSE))=TRUE,0,VLOOKUP($I14,'З-М16-18БК'!$AQ$5:$AS$54,2,FALSE))</f>
        <v>0</v>
      </c>
      <c r="V14" s="71">
        <f>IF(ISERROR(VLOOKUP($I14,'З-М16-18БК'!$AQ$5:$AS$54,3,FALSE))=TRUE,0,VLOOKUP($I14,'З-М16-18БК'!$AQ$5:$AS$54,3,FALSE))</f>
        <v>0</v>
      </c>
      <c r="W14" s="96">
        <f t="shared" si="0"/>
        <v>0</v>
      </c>
      <c r="X14" s="71">
        <f t="shared" si="1"/>
        <v>0</v>
      </c>
      <c r="Y14" s="72">
        <f t="shared" si="5"/>
        <v>0</v>
      </c>
      <c r="Z14" s="84" t="str">
        <f t="shared" si="6"/>
        <v xml:space="preserve"> </v>
      </c>
      <c r="AA14" s="84">
        <f t="shared" si="2"/>
        <v>0</v>
      </c>
      <c r="AB14" s="84"/>
      <c r="AC14" s="102">
        <f t="shared" si="3"/>
        <v>0</v>
      </c>
      <c r="AD14" s="87">
        <f t="shared" si="7"/>
        <v>0</v>
      </c>
      <c r="AE14" s="31">
        <f t="shared" si="8"/>
        <v>0</v>
      </c>
      <c r="AF14" s="31">
        <f t="shared" si="9"/>
        <v>0</v>
      </c>
      <c r="AG14" s="31">
        <f t="shared" si="10"/>
        <v>0</v>
      </c>
      <c r="AH14" s="31">
        <f t="shared" si="11"/>
        <v>0</v>
      </c>
      <c r="AI14" s="31">
        <f t="shared" si="4"/>
        <v>0</v>
      </c>
    </row>
    <row r="15" spans="1:35" ht="13.5" customHeight="1" x14ac:dyDescent="0.2">
      <c r="A15" s="8">
        <v>4</v>
      </c>
      <c r="B15" s="15" t="str">
        <f>IF(ISERROR(VLOOKUP($A15,#REF!,4,FALSE))=TRUE," ",VLOOKUP($A15,#REF!,4,FALSE))</f>
        <v xml:space="preserve"> </v>
      </c>
      <c r="C15" s="8" t="str">
        <f>IF(ISERROR(VLOOKUP($B15,#REF!,5,FALSE))=TRUE," ",IF(VLOOKUP($B15,#REF!,5,FALSE)=0,"б/р",VLOOKUP($B15,#REF!,5,FALSE)))</f>
        <v xml:space="preserve"> </v>
      </c>
      <c r="D15" s="8" t="str">
        <f>IF(ISERROR(VLOOKUP($B15,#REF!,8,FALSE))=TRUE," ",VLOOKUP($B15,#REF!,8,FALSE))</f>
        <v xml:space="preserve"> </v>
      </c>
      <c r="E15" s="8" t="str">
        <f>IF(ISERROR(VLOOKUP($B15,#REF!,6,FALSE))=TRUE," ",VLOOKUP($B15,#REF!,6,FALSE))</f>
        <v xml:space="preserve"> </v>
      </c>
      <c r="F15" s="8" t="str">
        <f>IF(ISERROR(VLOOKUP(B15,'Рейтинг М16-18БК'!$B$5:$Q$34,16,FALSE))=TRUE,IF(ISERROR(VLOOKUP(B15,#REF!,5,FALSE))=TRUE," ",VLOOKUP(B15,#REF!,5,FALSE)),VLOOKUP(B15,'Рейтинг М16-18БК'!$B$5:$Q$34,16,FALSE))</f>
        <v xml:space="preserve"> </v>
      </c>
      <c r="G15" s="8" t="str">
        <f>IF(ISERROR(VLOOKUP($B15,#REF!,11,FALSE))=TRUE," ",VLOOKUP($B15,#REF!,11,FALSE))</f>
        <v xml:space="preserve"> </v>
      </c>
      <c r="H15" s="61" t="str">
        <f>IF(ISERROR(VLOOKUP($B15,#REF!,12,FALSE))=TRUE," ",VLOOKUP($B15,#REF!,12,FALSE))</f>
        <v xml:space="preserve"> </v>
      </c>
      <c r="I15" s="78" t="str">
        <f>IF(ISERROR(VLOOKUP($B15,#REF!,7,FALSE))=TRUE," ",VLOOKUP($B15,#REF!,7,FALSE))</f>
        <v xml:space="preserve"> </v>
      </c>
      <c r="J15" s="75">
        <v>0</v>
      </c>
      <c r="K15" s="58">
        <f>IF(ISERROR(VLOOKUP($I15,'З-М16-18БК'!$C$5:$E$54,2,FALSE))=TRUE,0,VLOOKUP($I15,'З-М16-18БК'!$C$5:$E$54,2,FALSE))</f>
        <v>0</v>
      </c>
      <c r="L15" s="71">
        <f>IF(ISERROR(VLOOKUP($I15,'З-М16-18БК'!$C$5:$E$54,3,FALSE))=TRUE,0,VLOOKUP($I15,'З-М16-18БК'!$C$5:$E$54,3,FALSE))</f>
        <v>0</v>
      </c>
      <c r="M15" s="58">
        <f>IF(ISERROR(VLOOKUP($I15,'З-М16-18БК'!$K$5:$M$54,2,FALSE))=TRUE,0,VLOOKUP($I15,'З-М16-18БК'!$K$5:$M$54,2,FALSE))</f>
        <v>0</v>
      </c>
      <c r="N15" s="71">
        <f>IF(ISERROR(VLOOKUP($I15,'З-М16-18БК'!$K$5:$M$54,3,FALSE))=TRUE,0,VLOOKUP($I15,'З-М16-18БК'!$K$5:$M$54,3,FALSE))</f>
        <v>0</v>
      </c>
      <c r="O15" s="58">
        <f>IF(ISERROR(VLOOKUP($I15,'З-М16-18БК'!$S$5:$U$54,2,FALSE))=TRUE,0,VLOOKUP($I15,'З-М16-18БК'!$S$5:$U$54,2,FALSE))</f>
        <v>0</v>
      </c>
      <c r="P15" s="71">
        <f>IF(ISERROR(VLOOKUP($I15,'З-М16-18БК'!$S$5:$U$54,3,FALSE))=TRUE,0,VLOOKUP($I15,'З-М16-18БК'!$S$5:$U$54,3,FALSE))</f>
        <v>0</v>
      </c>
      <c r="Q15" s="58">
        <f>IF(ISERROR(VLOOKUP($I15,'З-М16-18БК'!$AA$5:$AC$54,2,FALSE))=TRUE,0,VLOOKUP($I15,'З-М16-18БК'!$AA$5:$AC$54,2,FALSE))</f>
        <v>0</v>
      </c>
      <c r="R15" s="71">
        <f>IF(ISERROR(VLOOKUP($I15,'З-М16-18БК'!$AA$5:$AC$54,3,FALSE))=TRUE,0,VLOOKUP($I15,'З-М16-18БК'!$AA$5:$AC$54,3,FALSE))</f>
        <v>0</v>
      </c>
      <c r="S15" s="58">
        <f>IF(ISERROR(VLOOKUP($I15,'З-М16-18БК'!$AI$5:$AK$54,2,FALSE))=TRUE,0,VLOOKUP($I15,'З-М16-18БК'!$AI$5:$AK$54,2,FALSE))</f>
        <v>0</v>
      </c>
      <c r="T15" s="71">
        <f>IF(ISERROR(VLOOKUP($I15,'З-М16-18БК'!$AI$5:$AK$54,3,FALSE))=TRUE,0,VLOOKUP($I15,'З-М16-18БК'!$AI$5:$AK$54,3,FALSE))</f>
        <v>0</v>
      </c>
      <c r="U15" s="58">
        <f>IF(ISERROR(VLOOKUP($I15,'З-М16-18БК'!$AQ$5:$AS$54,2,FALSE))=TRUE,0,VLOOKUP($I15,'З-М16-18БК'!$AQ$5:$AS$54,2,FALSE))</f>
        <v>0</v>
      </c>
      <c r="V15" s="71">
        <f>IF(ISERROR(VLOOKUP($I15,'З-М16-18БК'!$AQ$5:$AS$54,3,FALSE))=TRUE,0,VLOOKUP($I15,'З-М16-18БК'!$AQ$5:$AS$54,3,FALSE))</f>
        <v>0</v>
      </c>
      <c r="W15" s="96">
        <f t="shared" si="0"/>
        <v>0</v>
      </c>
      <c r="X15" s="71">
        <f t="shared" si="1"/>
        <v>0</v>
      </c>
      <c r="Y15" s="72">
        <f t="shared" si="5"/>
        <v>0</v>
      </c>
      <c r="Z15" s="84" t="str">
        <f t="shared" si="6"/>
        <v xml:space="preserve"> </v>
      </c>
      <c r="AA15" s="84">
        <f t="shared" si="2"/>
        <v>0</v>
      </c>
      <c r="AB15" s="84"/>
      <c r="AC15" s="102">
        <f t="shared" si="3"/>
        <v>0</v>
      </c>
      <c r="AD15" s="87">
        <f t="shared" si="7"/>
        <v>0</v>
      </c>
      <c r="AE15" s="31">
        <f t="shared" si="8"/>
        <v>0</v>
      </c>
      <c r="AF15" s="31">
        <f t="shared" si="9"/>
        <v>0</v>
      </c>
      <c r="AG15" s="31">
        <f t="shared" si="10"/>
        <v>0</v>
      </c>
      <c r="AH15" s="31">
        <f t="shared" si="11"/>
        <v>0</v>
      </c>
      <c r="AI15" s="31">
        <f t="shared" si="4"/>
        <v>0</v>
      </c>
    </row>
    <row r="16" spans="1:35" ht="13.5" customHeight="1" x14ac:dyDescent="0.2">
      <c r="A16" s="8">
        <v>5</v>
      </c>
      <c r="B16" s="15" t="str">
        <f>IF(ISERROR(VLOOKUP($A16,#REF!,4,FALSE))=TRUE," ",VLOOKUP($A16,#REF!,4,FALSE))</f>
        <v xml:space="preserve"> </v>
      </c>
      <c r="C16" s="8" t="str">
        <f>IF(ISERROR(VLOOKUP($B16,#REF!,5,FALSE))=TRUE," ",IF(VLOOKUP($B16,#REF!,5,FALSE)=0,"б/р",VLOOKUP($B16,#REF!,5,FALSE)))</f>
        <v xml:space="preserve"> </v>
      </c>
      <c r="D16" s="8" t="str">
        <f>IF(ISERROR(VLOOKUP($B16,#REF!,8,FALSE))=TRUE," ",VLOOKUP($B16,#REF!,8,FALSE))</f>
        <v xml:space="preserve"> </v>
      </c>
      <c r="E16" s="8" t="str">
        <f>IF(ISERROR(VLOOKUP($B16,#REF!,6,FALSE))=TRUE," ",VLOOKUP($B16,#REF!,6,FALSE))</f>
        <v xml:space="preserve"> </v>
      </c>
      <c r="F16" s="8" t="str">
        <f>IF(ISERROR(VLOOKUP(B16,'Рейтинг М16-18БК'!$B$5:$Q$34,16,FALSE))=TRUE,IF(ISERROR(VLOOKUP(B16,#REF!,5,FALSE))=TRUE," ",VLOOKUP(B16,#REF!,5,FALSE)),VLOOKUP(B16,'Рейтинг М16-18БК'!$B$5:$Q$34,16,FALSE))</f>
        <v xml:space="preserve"> </v>
      </c>
      <c r="G16" s="8" t="str">
        <f>IF(ISERROR(VLOOKUP($B16,#REF!,11,FALSE))=TRUE," ",VLOOKUP($B16,#REF!,11,FALSE))</f>
        <v xml:space="preserve"> </v>
      </c>
      <c r="H16" s="61" t="str">
        <f>IF(ISERROR(VLOOKUP($B16,#REF!,12,FALSE))=TRUE," ",VLOOKUP($B16,#REF!,12,FALSE))</f>
        <v xml:space="preserve"> </v>
      </c>
      <c r="I16" s="78" t="str">
        <f>IF(ISERROR(VLOOKUP($B16,#REF!,7,FALSE))=TRUE," ",VLOOKUP($B16,#REF!,7,FALSE))</f>
        <v xml:space="preserve"> </v>
      </c>
      <c r="J16" s="75">
        <v>0</v>
      </c>
      <c r="K16" s="58">
        <f>IF(ISERROR(VLOOKUP($I16,'З-М16-18БК'!$C$5:$E$54,2,FALSE))=TRUE,0,VLOOKUP($I16,'З-М16-18БК'!$C$5:$E$54,2,FALSE))</f>
        <v>0</v>
      </c>
      <c r="L16" s="71">
        <f>IF(ISERROR(VLOOKUP($I16,'З-М16-18БК'!$C$5:$E$54,3,FALSE))=TRUE,0,VLOOKUP($I16,'З-М16-18БК'!$C$5:$E$54,3,FALSE))</f>
        <v>0</v>
      </c>
      <c r="M16" s="58">
        <f>IF(ISERROR(VLOOKUP($I16,'З-М16-18БК'!$K$5:$M$54,2,FALSE))=TRUE,0,VLOOKUP($I16,'З-М16-18БК'!$K$5:$M$54,2,FALSE))</f>
        <v>0</v>
      </c>
      <c r="N16" s="71">
        <f>IF(ISERROR(VLOOKUP($I16,'З-М16-18БК'!$K$5:$M$54,3,FALSE))=TRUE,0,VLOOKUP($I16,'З-М16-18БК'!$K$5:$M$54,3,FALSE))</f>
        <v>0</v>
      </c>
      <c r="O16" s="58">
        <f>IF(ISERROR(VLOOKUP($I16,'З-М16-18БК'!$S$5:$U$54,2,FALSE))=TRUE,0,VLOOKUP($I16,'З-М16-18БК'!$S$5:$U$54,2,FALSE))</f>
        <v>0</v>
      </c>
      <c r="P16" s="71">
        <f>IF(ISERROR(VLOOKUP($I16,'З-М16-18БК'!$S$5:$U$54,3,FALSE))=TRUE,0,VLOOKUP($I16,'З-М16-18БК'!$S$5:$U$54,3,FALSE))</f>
        <v>0</v>
      </c>
      <c r="Q16" s="58">
        <f>IF(ISERROR(VLOOKUP($I16,'З-М16-18БК'!$AA$5:$AC$54,2,FALSE))=TRUE,0,VLOOKUP($I16,'З-М16-18БК'!$AA$5:$AC$54,2,FALSE))</f>
        <v>0</v>
      </c>
      <c r="R16" s="71">
        <f>IF(ISERROR(VLOOKUP($I16,'З-М16-18БК'!$AA$5:$AC$54,3,FALSE))=TRUE,0,VLOOKUP($I16,'З-М16-18БК'!$AA$5:$AC$54,3,FALSE))</f>
        <v>0</v>
      </c>
      <c r="S16" s="58">
        <f>IF(ISERROR(VLOOKUP($I16,'З-М16-18БК'!$AI$5:$AK$54,2,FALSE))=TRUE,0,VLOOKUP($I16,'З-М16-18БК'!$AI$5:$AK$54,2,FALSE))</f>
        <v>0</v>
      </c>
      <c r="T16" s="71">
        <f>IF(ISERROR(VLOOKUP($I16,'З-М16-18БК'!$AI$5:$AK$54,3,FALSE))=TRUE,0,VLOOKUP($I16,'З-М16-18БК'!$AI$5:$AK$54,3,FALSE))</f>
        <v>0</v>
      </c>
      <c r="U16" s="58">
        <f>IF(ISERROR(VLOOKUP($I16,'З-М16-18БК'!$AQ$5:$AS$54,2,FALSE))=TRUE,0,VLOOKUP($I16,'З-М16-18БК'!$AQ$5:$AS$54,2,FALSE))</f>
        <v>0</v>
      </c>
      <c r="V16" s="71">
        <f>IF(ISERROR(VLOOKUP($I16,'З-М16-18БК'!$AQ$5:$AS$54,3,FALSE))=TRUE,0,VLOOKUP($I16,'З-М16-18БК'!$AQ$5:$AS$54,3,FALSE))</f>
        <v>0</v>
      </c>
      <c r="W16" s="96">
        <f t="shared" si="0"/>
        <v>0</v>
      </c>
      <c r="X16" s="71">
        <f t="shared" si="1"/>
        <v>0</v>
      </c>
      <c r="Y16" s="72">
        <f t="shared" si="5"/>
        <v>0</v>
      </c>
      <c r="Z16" s="84" t="str">
        <f t="shared" si="6"/>
        <v xml:space="preserve"> </v>
      </c>
      <c r="AA16" s="84">
        <f t="shared" si="2"/>
        <v>0</v>
      </c>
      <c r="AB16" s="84"/>
      <c r="AC16" s="102">
        <f t="shared" si="3"/>
        <v>0</v>
      </c>
      <c r="AD16" s="87">
        <f t="shared" si="7"/>
        <v>0</v>
      </c>
      <c r="AE16" s="31">
        <f t="shared" si="8"/>
        <v>0</v>
      </c>
      <c r="AF16" s="31">
        <f t="shared" si="9"/>
        <v>0</v>
      </c>
      <c r="AG16" s="31">
        <f t="shared" si="10"/>
        <v>0</v>
      </c>
      <c r="AH16" s="31">
        <f t="shared" si="11"/>
        <v>0</v>
      </c>
      <c r="AI16" s="31">
        <f t="shared" si="4"/>
        <v>0</v>
      </c>
    </row>
    <row r="17" spans="1:35" ht="13.5" customHeight="1" x14ac:dyDescent="0.2">
      <c r="A17" s="8">
        <v>6</v>
      </c>
      <c r="B17" s="15" t="str">
        <f>IF(ISERROR(VLOOKUP($A17,#REF!,4,FALSE))=TRUE," ",VLOOKUP($A17,#REF!,4,FALSE))</f>
        <v xml:space="preserve"> </v>
      </c>
      <c r="C17" s="8" t="str">
        <f>IF(ISERROR(VLOOKUP($B17,#REF!,5,FALSE))=TRUE," ",IF(VLOOKUP($B17,#REF!,5,FALSE)=0,"б/р",VLOOKUP($B17,#REF!,5,FALSE)))</f>
        <v xml:space="preserve"> </v>
      </c>
      <c r="D17" s="8" t="str">
        <f>IF(ISERROR(VLOOKUP($B17,#REF!,8,FALSE))=TRUE," ",VLOOKUP($B17,#REF!,8,FALSE))</f>
        <v xml:space="preserve"> </v>
      </c>
      <c r="E17" s="8" t="str">
        <f>IF(ISERROR(VLOOKUP($B17,#REF!,6,FALSE))=TRUE," ",VLOOKUP($B17,#REF!,6,FALSE))</f>
        <v xml:space="preserve"> </v>
      </c>
      <c r="F17" s="8" t="str">
        <f>IF(ISERROR(VLOOKUP(B17,'Рейтинг М16-18БК'!$B$5:$Q$34,16,FALSE))=TRUE,IF(ISERROR(VLOOKUP(B17,#REF!,5,FALSE))=TRUE," ",VLOOKUP(B17,#REF!,5,FALSE)),VLOOKUP(B17,'Рейтинг М16-18БК'!$B$5:$Q$34,16,FALSE))</f>
        <v xml:space="preserve"> </v>
      </c>
      <c r="G17" s="8" t="str">
        <f>IF(ISERROR(VLOOKUP($B17,#REF!,11,FALSE))=TRUE," ",VLOOKUP($B17,#REF!,11,FALSE))</f>
        <v xml:space="preserve"> </v>
      </c>
      <c r="H17" s="61" t="str">
        <f>IF(ISERROR(VLOOKUP($B17,#REF!,12,FALSE))=TRUE," ",VLOOKUP($B17,#REF!,12,FALSE))</f>
        <v xml:space="preserve"> </v>
      </c>
      <c r="I17" s="78" t="str">
        <f>IF(ISERROR(VLOOKUP($B17,#REF!,7,FALSE))=TRUE," ",VLOOKUP($B17,#REF!,7,FALSE))</f>
        <v xml:space="preserve"> </v>
      </c>
      <c r="J17" s="75">
        <v>0</v>
      </c>
      <c r="K17" s="58">
        <f>IF(ISERROR(VLOOKUP($I17,'З-М16-18БК'!$C$5:$E$54,2,FALSE))=TRUE,0,VLOOKUP($I17,'З-М16-18БК'!$C$5:$E$54,2,FALSE))</f>
        <v>0</v>
      </c>
      <c r="L17" s="71">
        <f>IF(ISERROR(VLOOKUP($I17,'З-М16-18БК'!$C$5:$E$54,3,FALSE))=TRUE,0,VLOOKUP($I17,'З-М16-18БК'!$C$5:$E$54,3,FALSE))</f>
        <v>0</v>
      </c>
      <c r="M17" s="58">
        <f>IF(ISERROR(VLOOKUP($I17,'З-М16-18БК'!$K$5:$M$54,2,FALSE))=TRUE,0,VLOOKUP($I17,'З-М16-18БК'!$K$5:$M$54,2,FALSE))</f>
        <v>0</v>
      </c>
      <c r="N17" s="71">
        <f>IF(ISERROR(VLOOKUP($I17,'З-М16-18БК'!$K$5:$M$54,3,FALSE))=TRUE,0,VLOOKUP($I17,'З-М16-18БК'!$K$5:$M$54,3,FALSE))</f>
        <v>0</v>
      </c>
      <c r="O17" s="58">
        <f>IF(ISERROR(VLOOKUP($I17,'З-М16-18БК'!$S$5:$U$54,2,FALSE))=TRUE,0,VLOOKUP($I17,'З-М16-18БК'!$S$5:$U$54,2,FALSE))</f>
        <v>0</v>
      </c>
      <c r="P17" s="71">
        <f>IF(ISERROR(VLOOKUP($I17,'З-М16-18БК'!$S$5:$U$54,3,FALSE))=TRUE,0,VLOOKUP($I17,'З-М16-18БК'!$S$5:$U$54,3,FALSE))</f>
        <v>0</v>
      </c>
      <c r="Q17" s="58">
        <f>IF(ISERROR(VLOOKUP($I17,'З-М16-18БК'!$AA$5:$AC$54,2,FALSE))=TRUE,0,VLOOKUP($I17,'З-М16-18БК'!$AA$5:$AC$54,2,FALSE))</f>
        <v>0</v>
      </c>
      <c r="R17" s="71">
        <f>IF(ISERROR(VLOOKUP($I17,'З-М16-18БК'!$AA$5:$AC$54,3,FALSE))=TRUE,0,VLOOKUP($I17,'З-М16-18БК'!$AA$5:$AC$54,3,FALSE))</f>
        <v>0</v>
      </c>
      <c r="S17" s="58">
        <f>IF(ISERROR(VLOOKUP($I17,'З-М16-18БК'!$AI$5:$AK$54,2,FALSE))=TRUE,0,VLOOKUP($I17,'З-М16-18БК'!$AI$5:$AK$54,2,FALSE))</f>
        <v>0</v>
      </c>
      <c r="T17" s="71">
        <f>IF(ISERROR(VLOOKUP($I17,'З-М16-18БК'!$AI$5:$AK$54,3,FALSE))=TRUE,0,VLOOKUP($I17,'З-М16-18БК'!$AI$5:$AK$54,3,FALSE))</f>
        <v>0</v>
      </c>
      <c r="U17" s="58">
        <f>IF(ISERROR(VLOOKUP($I17,'З-М16-18БК'!$AQ$5:$AS$54,2,FALSE))=TRUE,0,VLOOKUP($I17,'З-М16-18БК'!$AQ$5:$AS$54,2,FALSE))</f>
        <v>0</v>
      </c>
      <c r="V17" s="71">
        <f>IF(ISERROR(VLOOKUP($I17,'З-М16-18БК'!$AQ$5:$AS$54,3,FALSE))=TRUE,0,VLOOKUP($I17,'З-М16-18БК'!$AQ$5:$AS$54,3,FALSE))</f>
        <v>0</v>
      </c>
      <c r="W17" s="96">
        <f t="shared" si="0"/>
        <v>0</v>
      </c>
      <c r="X17" s="71">
        <f t="shared" si="1"/>
        <v>0</v>
      </c>
      <c r="Y17" s="72">
        <f t="shared" si="5"/>
        <v>0</v>
      </c>
      <c r="Z17" s="84" t="str">
        <f t="shared" si="6"/>
        <v xml:space="preserve"> </v>
      </c>
      <c r="AA17" s="84">
        <f t="shared" si="2"/>
        <v>0</v>
      </c>
      <c r="AB17" s="84"/>
      <c r="AC17" s="102">
        <f t="shared" si="3"/>
        <v>0</v>
      </c>
      <c r="AD17" s="87">
        <f t="shared" si="7"/>
        <v>0</v>
      </c>
      <c r="AE17" s="31">
        <f t="shared" si="8"/>
        <v>0</v>
      </c>
      <c r="AF17" s="31">
        <f t="shared" si="9"/>
        <v>0</v>
      </c>
      <c r="AG17" s="31">
        <f t="shared" si="10"/>
        <v>0</v>
      </c>
      <c r="AH17" s="31">
        <f t="shared" si="11"/>
        <v>0</v>
      </c>
      <c r="AI17" s="31">
        <f t="shared" si="4"/>
        <v>0</v>
      </c>
    </row>
    <row r="18" spans="1:35" ht="13.5" customHeight="1" x14ac:dyDescent="0.2">
      <c r="A18" s="8">
        <v>7</v>
      </c>
      <c r="B18" s="15" t="str">
        <f>IF(ISERROR(VLOOKUP($A18,#REF!,4,FALSE))=TRUE," ",VLOOKUP($A18,#REF!,4,FALSE))</f>
        <v xml:space="preserve"> </v>
      </c>
      <c r="C18" s="8" t="str">
        <f>IF(ISERROR(VLOOKUP($B18,#REF!,5,FALSE))=TRUE," ",IF(VLOOKUP($B18,#REF!,5,FALSE)=0,"б/р",VLOOKUP($B18,#REF!,5,FALSE)))</f>
        <v xml:space="preserve"> </v>
      </c>
      <c r="D18" s="8" t="str">
        <f>IF(ISERROR(VLOOKUP($B18,#REF!,8,FALSE))=TRUE," ",VLOOKUP($B18,#REF!,8,FALSE))</f>
        <v xml:space="preserve"> </v>
      </c>
      <c r="E18" s="8" t="str">
        <f>IF(ISERROR(VLOOKUP($B18,#REF!,6,FALSE))=TRUE," ",VLOOKUP($B18,#REF!,6,FALSE))</f>
        <v xml:space="preserve"> </v>
      </c>
      <c r="F18" s="8" t="str">
        <f>IF(ISERROR(VLOOKUP(B18,'Рейтинг М16-18БК'!$B$5:$Q$34,16,FALSE))=TRUE,IF(ISERROR(VLOOKUP(B18,#REF!,5,FALSE))=TRUE," ",VLOOKUP(B18,#REF!,5,FALSE)),VLOOKUP(B18,'Рейтинг М16-18БК'!$B$5:$Q$34,16,FALSE))</f>
        <v xml:space="preserve"> </v>
      </c>
      <c r="G18" s="8" t="str">
        <f>IF(ISERROR(VLOOKUP($B18,#REF!,11,FALSE))=TRUE," ",VLOOKUP($B18,#REF!,11,FALSE))</f>
        <v xml:space="preserve"> </v>
      </c>
      <c r="H18" s="61" t="str">
        <f>IF(ISERROR(VLOOKUP($B18,#REF!,12,FALSE))=TRUE," ",VLOOKUP($B18,#REF!,12,FALSE))</f>
        <v xml:space="preserve"> </v>
      </c>
      <c r="I18" s="78" t="str">
        <f>IF(ISERROR(VLOOKUP($B18,#REF!,7,FALSE))=TRUE," ",VLOOKUP($B18,#REF!,7,FALSE))</f>
        <v xml:space="preserve"> </v>
      </c>
      <c r="J18" s="75">
        <v>0</v>
      </c>
      <c r="K18" s="58">
        <f>IF(ISERROR(VLOOKUP($I18,'З-М16-18БК'!$C$5:$E$54,2,FALSE))=TRUE,0,VLOOKUP($I18,'З-М16-18БК'!$C$5:$E$54,2,FALSE))</f>
        <v>0</v>
      </c>
      <c r="L18" s="71">
        <f>IF(ISERROR(VLOOKUP($I18,'З-М16-18БК'!$C$5:$E$54,3,FALSE))=TRUE,0,VLOOKUP($I18,'З-М16-18БК'!$C$5:$E$54,3,FALSE))</f>
        <v>0</v>
      </c>
      <c r="M18" s="58">
        <f>IF(ISERROR(VLOOKUP($I18,'З-М16-18БК'!$K$5:$M$54,2,FALSE))=TRUE,0,VLOOKUP($I18,'З-М16-18БК'!$K$5:$M$54,2,FALSE))</f>
        <v>0</v>
      </c>
      <c r="N18" s="71">
        <f>IF(ISERROR(VLOOKUP($I18,'З-М16-18БК'!$K$5:$M$54,3,FALSE))=TRUE,0,VLOOKUP($I18,'З-М16-18БК'!$K$5:$M$54,3,FALSE))</f>
        <v>0</v>
      </c>
      <c r="O18" s="58">
        <f>IF(ISERROR(VLOOKUP($I18,'З-М16-18БК'!$S$5:$U$54,2,FALSE))=TRUE,0,VLOOKUP($I18,'З-М16-18БК'!$S$5:$U$54,2,FALSE))</f>
        <v>0</v>
      </c>
      <c r="P18" s="71">
        <f>IF(ISERROR(VLOOKUP($I18,'З-М16-18БК'!$S$5:$U$54,3,FALSE))=TRUE,0,VLOOKUP($I18,'З-М16-18БК'!$S$5:$U$54,3,FALSE))</f>
        <v>0</v>
      </c>
      <c r="Q18" s="58">
        <f>IF(ISERROR(VLOOKUP($I18,'З-М16-18БК'!$AA$5:$AC$54,2,FALSE))=TRUE,0,VLOOKUP($I18,'З-М16-18БК'!$AA$5:$AC$54,2,FALSE))</f>
        <v>0</v>
      </c>
      <c r="R18" s="71">
        <f>IF(ISERROR(VLOOKUP($I18,'З-М16-18БК'!$AA$5:$AC$54,3,FALSE))=TRUE,0,VLOOKUP($I18,'З-М16-18БК'!$AA$5:$AC$54,3,FALSE))</f>
        <v>0</v>
      </c>
      <c r="S18" s="58">
        <f>IF(ISERROR(VLOOKUP($I18,'З-М16-18БК'!$AI$5:$AK$54,2,FALSE))=TRUE,0,VLOOKUP($I18,'З-М16-18БК'!$AI$5:$AK$54,2,FALSE))</f>
        <v>0</v>
      </c>
      <c r="T18" s="71">
        <f>IF(ISERROR(VLOOKUP($I18,'З-М16-18БК'!$AI$5:$AK$54,3,FALSE))=TRUE,0,VLOOKUP($I18,'З-М16-18БК'!$AI$5:$AK$54,3,FALSE))</f>
        <v>0</v>
      </c>
      <c r="U18" s="58">
        <f>IF(ISERROR(VLOOKUP($I18,'З-М16-18БК'!$AQ$5:$AS$54,2,FALSE))=TRUE,0,VLOOKUP($I18,'З-М16-18БК'!$AQ$5:$AS$54,2,FALSE))</f>
        <v>0</v>
      </c>
      <c r="V18" s="71">
        <f>IF(ISERROR(VLOOKUP($I18,'З-М16-18БК'!$AQ$5:$AS$54,3,FALSE))=TRUE,0,VLOOKUP($I18,'З-М16-18БК'!$AQ$5:$AS$54,3,FALSE))</f>
        <v>0</v>
      </c>
      <c r="W18" s="96">
        <f t="shared" si="0"/>
        <v>0</v>
      </c>
      <c r="X18" s="71">
        <f t="shared" si="1"/>
        <v>0</v>
      </c>
      <c r="Y18" s="72">
        <f t="shared" si="5"/>
        <v>0</v>
      </c>
      <c r="Z18" s="84" t="str">
        <f t="shared" si="6"/>
        <v xml:space="preserve"> </v>
      </c>
      <c r="AA18" s="84">
        <f t="shared" si="2"/>
        <v>0</v>
      </c>
      <c r="AB18" s="84"/>
      <c r="AC18" s="102">
        <f t="shared" si="3"/>
        <v>0</v>
      </c>
      <c r="AD18" s="87">
        <f t="shared" si="7"/>
        <v>0</v>
      </c>
      <c r="AE18" s="31">
        <f t="shared" si="8"/>
        <v>0</v>
      </c>
      <c r="AF18" s="31">
        <f t="shared" si="9"/>
        <v>0</v>
      </c>
      <c r="AG18" s="31">
        <f t="shared" si="10"/>
        <v>0</v>
      </c>
      <c r="AH18" s="31">
        <f t="shared" si="11"/>
        <v>0</v>
      </c>
      <c r="AI18" s="31">
        <f t="shared" si="4"/>
        <v>0</v>
      </c>
    </row>
    <row r="19" spans="1:35" ht="13.5" customHeight="1" x14ac:dyDescent="0.2">
      <c r="A19" s="8">
        <v>8</v>
      </c>
      <c r="B19" s="15" t="str">
        <f>IF(ISERROR(VLOOKUP($A19,#REF!,4,FALSE))=TRUE," ",VLOOKUP($A19,#REF!,4,FALSE))</f>
        <v xml:space="preserve"> </v>
      </c>
      <c r="C19" s="8" t="str">
        <f>IF(ISERROR(VLOOKUP($B19,#REF!,5,FALSE))=TRUE," ",IF(VLOOKUP($B19,#REF!,5,FALSE)=0,"б/р",VLOOKUP($B19,#REF!,5,FALSE)))</f>
        <v xml:space="preserve"> </v>
      </c>
      <c r="D19" s="8" t="str">
        <f>IF(ISERROR(VLOOKUP($B19,#REF!,8,FALSE))=TRUE," ",VLOOKUP($B19,#REF!,8,FALSE))</f>
        <v xml:space="preserve"> </v>
      </c>
      <c r="E19" s="8" t="str">
        <f>IF(ISERROR(VLOOKUP($B19,#REF!,6,FALSE))=TRUE," ",VLOOKUP($B19,#REF!,6,FALSE))</f>
        <v xml:space="preserve"> </v>
      </c>
      <c r="F19" s="8" t="str">
        <f>IF(ISERROR(VLOOKUP(B19,'Рейтинг М16-18БК'!$B$5:$Q$34,16,FALSE))=TRUE,IF(ISERROR(VLOOKUP(B19,#REF!,5,FALSE))=TRUE," ",VLOOKUP(B19,#REF!,5,FALSE)),VLOOKUP(B19,'Рейтинг М16-18БК'!$B$5:$Q$34,16,FALSE))</f>
        <v xml:space="preserve"> </v>
      </c>
      <c r="G19" s="8" t="str">
        <f>IF(ISERROR(VLOOKUP($B19,#REF!,11,FALSE))=TRUE," ",VLOOKUP($B19,#REF!,11,FALSE))</f>
        <v xml:space="preserve"> </v>
      </c>
      <c r="H19" s="61" t="str">
        <f>IF(ISERROR(VLOOKUP($B19,#REF!,12,FALSE))=TRUE," ",VLOOKUP($B19,#REF!,12,FALSE))</f>
        <v xml:space="preserve"> </v>
      </c>
      <c r="I19" s="78" t="str">
        <f>IF(ISERROR(VLOOKUP($B19,#REF!,7,FALSE))=TRUE," ",VLOOKUP($B19,#REF!,7,FALSE))</f>
        <v xml:space="preserve"> </v>
      </c>
      <c r="J19" s="75">
        <v>0</v>
      </c>
      <c r="K19" s="58">
        <f>IF(ISERROR(VLOOKUP($I19,'З-М16-18БК'!$C$5:$E$54,2,FALSE))=TRUE,0,VLOOKUP($I19,'З-М16-18БК'!$C$5:$E$54,2,FALSE))</f>
        <v>0</v>
      </c>
      <c r="L19" s="71">
        <f>IF(ISERROR(VLOOKUP($I19,'З-М16-18БК'!$C$5:$E$54,3,FALSE))=TRUE,0,VLOOKUP($I19,'З-М16-18БК'!$C$5:$E$54,3,FALSE))</f>
        <v>0</v>
      </c>
      <c r="M19" s="58">
        <f>IF(ISERROR(VLOOKUP($I19,'З-М16-18БК'!$K$5:$M$54,2,FALSE))=TRUE,0,VLOOKUP($I19,'З-М16-18БК'!$K$5:$M$54,2,FALSE))</f>
        <v>0</v>
      </c>
      <c r="N19" s="71">
        <f>IF(ISERROR(VLOOKUP($I19,'З-М16-18БК'!$K$5:$M$54,3,FALSE))=TRUE,0,VLOOKUP($I19,'З-М16-18БК'!$K$5:$M$54,3,FALSE))</f>
        <v>0</v>
      </c>
      <c r="O19" s="58">
        <f>IF(ISERROR(VLOOKUP($I19,'З-М16-18БК'!$S$5:$U$54,2,FALSE))=TRUE,0,VLOOKUP($I19,'З-М16-18БК'!$S$5:$U$54,2,FALSE))</f>
        <v>0</v>
      </c>
      <c r="P19" s="71">
        <f>IF(ISERROR(VLOOKUP($I19,'З-М16-18БК'!$S$5:$U$54,3,FALSE))=TRUE,0,VLOOKUP($I19,'З-М16-18БК'!$S$5:$U$54,3,FALSE))</f>
        <v>0</v>
      </c>
      <c r="Q19" s="58">
        <f>IF(ISERROR(VLOOKUP($I19,'З-М16-18БК'!$AA$5:$AC$54,2,FALSE))=TRUE,0,VLOOKUP($I19,'З-М16-18БК'!$AA$5:$AC$54,2,FALSE))</f>
        <v>0</v>
      </c>
      <c r="R19" s="71">
        <f>IF(ISERROR(VLOOKUP($I19,'З-М16-18БК'!$AA$5:$AC$54,3,FALSE))=TRUE,0,VLOOKUP($I19,'З-М16-18БК'!$AA$5:$AC$54,3,FALSE))</f>
        <v>0</v>
      </c>
      <c r="S19" s="58">
        <f>IF(ISERROR(VLOOKUP($I19,'З-М16-18БК'!$AI$5:$AK$54,2,FALSE))=TRUE,0,VLOOKUP($I19,'З-М16-18БК'!$AI$5:$AK$54,2,FALSE))</f>
        <v>0</v>
      </c>
      <c r="T19" s="71">
        <f>IF(ISERROR(VLOOKUP($I19,'З-М16-18БК'!$AI$5:$AK$54,3,FALSE))=TRUE,0,VLOOKUP($I19,'З-М16-18БК'!$AI$5:$AK$54,3,FALSE))</f>
        <v>0</v>
      </c>
      <c r="U19" s="58">
        <f>IF(ISERROR(VLOOKUP($I19,'З-М16-18БК'!$AQ$5:$AS$54,2,FALSE))=TRUE,0,VLOOKUP($I19,'З-М16-18БК'!$AQ$5:$AS$54,2,FALSE))</f>
        <v>0</v>
      </c>
      <c r="V19" s="71">
        <f>IF(ISERROR(VLOOKUP($I19,'З-М16-18БК'!$AQ$5:$AS$54,3,FALSE))=TRUE,0,VLOOKUP($I19,'З-М16-18БК'!$AQ$5:$AS$54,3,FALSE))</f>
        <v>0</v>
      </c>
      <c r="W19" s="96">
        <f t="shared" si="0"/>
        <v>0</v>
      </c>
      <c r="X19" s="71">
        <f t="shared" si="1"/>
        <v>0</v>
      </c>
      <c r="Y19" s="72">
        <f t="shared" si="5"/>
        <v>0</v>
      </c>
      <c r="Z19" s="84" t="str">
        <f t="shared" si="6"/>
        <v xml:space="preserve"> </v>
      </c>
      <c r="AA19" s="84">
        <f t="shared" si="2"/>
        <v>0</v>
      </c>
      <c r="AB19" s="84"/>
      <c r="AC19" s="102">
        <f t="shared" si="3"/>
        <v>0</v>
      </c>
      <c r="AD19" s="87">
        <f t="shared" si="7"/>
        <v>0</v>
      </c>
      <c r="AE19" s="31">
        <f t="shared" si="8"/>
        <v>0</v>
      </c>
      <c r="AF19" s="31">
        <f t="shared" si="9"/>
        <v>0</v>
      </c>
      <c r="AG19" s="31">
        <f t="shared" si="10"/>
        <v>0</v>
      </c>
      <c r="AH19" s="31">
        <f t="shared" si="11"/>
        <v>0</v>
      </c>
      <c r="AI19" s="31">
        <f t="shared" si="4"/>
        <v>0</v>
      </c>
    </row>
    <row r="20" spans="1:35" ht="13.5" customHeight="1" x14ac:dyDescent="0.2">
      <c r="A20" s="8">
        <v>9</v>
      </c>
      <c r="B20" s="15" t="str">
        <f>IF(ISERROR(VLOOKUP($A20,#REF!,4,FALSE))=TRUE," ",VLOOKUP($A20,#REF!,4,FALSE))</f>
        <v xml:space="preserve"> </v>
      </c>
      <c r="C20" s="8" t="str">
        <f>IF(ISERROR(VLOOKUP($B20,#REF!,5,FALSE))=TRUE," ",IF(VLOOKUP($B20,#REF!,5,FALSE)=0,"б/р",VLOOKUP($B20,#REF!,5,FALSE)))</f>
        <v xml:space="preserve"> </v>
      </c>
      <c r="D20" s="8" t="str">
        <f>IF(ISERROR(VLOOKUP($B20,#REF!,8,FALSE))=TRUE," ",VLOOKUP($B20,#REF!,8,FALSE))</f>
        <v xml:space="preserve"> </v>
      </c>
      <c r="E20" s="8" t="str">
        <f>IF(ISERROR(VLOOKUP($B20,#REF!,6,FALSE))=TRUE," ",VLOOKUP($B20,#REF!,6,FALSE))</f>
        <v xml:space="preserve"> </v>
      </c>
      <c r="F20" s="8" t="str">
        <f>IF(ISERROR(VLOOKUP(B20,'Рейтинг М16-18БК'!$B$5:$Q$34,16,FALSE))=TRUE,IF(ISERROR(VLOOKUP(B20,#REF!,5,FALSE))=TRUE," ",VLOOKUP(B20,#REF!,5,FALSE)),VLOOKUP(B20,'Рейтинг М16-18БК'!$B$5:$Q$34,16,FALSE))</f>
        <v xml:space="preserve"> </v>
      </c>
      <c r="G20" s="8" t="str">
        <f>IF(ISERROR(VLOOKUP($B20,#REF!,11,FALSE))=TRUE," ",VLOOKUP($B20,#REF!,11,FALSE))</f>
        <v xml:space="preserve"> </v>
      </c>
      <c r="H20" s="61" t="str">
        <f>IF(ISERROR(VLOOKUP($B20,#REF!,12,FALSE))=TRUE," ",VLOOKUP($B20,#REF!,12,FALSE))</f>
        <v xml:space="preserve"> </v>
      </c>
      <c r="I20" s="78" t="str">
        <f>IF(ISERROR(VLOOKUP($B20,#REF!,7,FALSE))=TRUE," ",VLOOKUP($B20,#REF!,7,FALSE))</f>
        <v xml:space="preserve"> </v>
      </c>
      <c r="J20" s="75">
        <v>0</v>
      </c>
      <c r="K20" s="58">
        <f>IF(ISERROR(VLOOKUP($I20,'З-М16-18БК'!$C$5:$E$54,2,FALSE))=TRUE,0,VLOOKUP($I20,'З-М16-18БК'!$C$5:$E$54,2,FALSE))</f>
        <v>0</v>
      </c>
      <c r="L20" s="71">
        <f>IF(ISERROR(VLOOKUP($I20,'З-М16-18БК'!$C$5:$E$54,3,FALSE))=TRUE,0,VLOOKUP($I20,'З-М16-18БК'!$C$5:$E$54,3,FALSE))</f>
        <v>0</v>
      </c>
      <c r="M20" s="58">
        <f>IF(ISERROR(VLOOKUP($I20,'З-М16-18БК'!$K$5:$M$54,2,FALSE))=TRUE,0,VLOOKUP($I20,'З-М16-18БК'!$K$5:$M$54,2,FALSE))</f>
        <v>0</v>
      </c>
      <c r="N20" s="71">
        <f>IF(ISERROR(VLOOKUP($I20,'З-М16-18БК'!$K$5:$M$54,3,FALSE))=TRUE,0,VLOOKUP($I20,'З-М16-18БК'!$K$5:$M$54,3,FALSE))</f>
        <v>0</v>
      </c>
      <c r="O20" s="58">
        <f>IF(ISERROR(VLOOKUP($I20,'З-М16-18БК'!$S$5:$U$54,2,FALSE))=TRUE,0,VLOOKUP($I20,'З-М16-18БК'!$S$5:$U$54,2,FALSE))</f>
        <v>0</v>
      </c>
      <c r="P20" s="71">
        <f>IF(ISERROR(VLOOKUP($I20,'З-М16-18БК'!$S$5:$U$54,3,FALSE))=TRUE,0,VLOOKUP($I20,'З-М16-18БК'!$S$5:$U$54,3,FALSE))</f>
        <v>0</v>
      </c>
      <c r="Q20" s="58">
        <f>IF(ISERROR(VLOOKUP($I20,'З-М16-18БК'!$AA$5:$AC$54,2,FALSE))=TRUE,0,VLOOKUP($I20,'З-М16-18БК'!$AA$5:$AC$54,2,FALSE))</f>
        <v>0</v>
      </c>
      <c r="R20" s="71">
        <f>IF(ISERROR(VLOOKUP($I20,'З-М16-18БК'!$AA$5:$AC$54,3,FALSE))=TRUE,0,VLOOKUP($I20,'З-М16-18БК'!$AA$5:$AC$54,3,FALSE))</f>
        <v>0</v>
      </c>
      <c r="S20" s="58">
        <f>IF(ISERROR(VLOOKUP($I20,'З-М16-18БК'!$AI$5:$AK$54,2,FALSE))=TRUE,0,VLOOKUP($I20,'З-М16-18БК'!$AI$5:$AK$54,2,FALSE))</f>
        <v>0</v>
      </c>
      <c r="T20" s="71">
        <f>IF(ISERROR(VLOOKUP($I20,'З-М16-18БК'!$AI$5:$AK$54,3,FALSE))=TRUE,0,VLOOKUP($I20,'З-М16-18БК'!$AI$5:$AK$54,3,FALSE))</f>
        <v>0</v>
      </c>
      <c r="U20" s="58">
        <f>IF(ISERROR(VLOOKUP($I20,'З-М16-18БК'!$AQ$5:$AS$54,2,FALSE))=TRUE,0,VLOOKUP($I20,'З-М16-18БК'!$AQ$5:$AS$54,2,FALSE))</f>
        <v>0</v>
      </c>
      <c r="V20" s="71">
        <f>IF(ISERROR(VLOOKUP($I20,'З-М16-18БК'!$AQ$5:$AS$54,3,FALSE))=TRUE,0,VLOOKUP($I20,'З-М16-18БК'!$AQ$5:$AS$54,3,FALSE))</f>
        <v>0</v>
      </c>
      <c r="W20" s="96">
        <f t="shared" si="0"/>
        <v>0</v>
      </c>
      <c r="X20" s="71">
        <f t="shared" si="1"/>
        <v>0</v>
      </c>
      <c r="Y20" s="72">
        <f t="shared" si="5"/>
        <v>0</v>
      </c>
      <c r="Z20" s="84" t="str">
        <f t="shared" si="6"/>
        <v xml:space="preserve"> </v>
      </c>
      <c r="AA20" s="84">
        <f t="shared" si="2"/>
        <v>0</v>
      </c>
      <c r="AB20" s="84"/>
      <c r="AC20" s="102">
        <f t="shared" si="3"/>
        <v>0</v>
      </c>
      <c r="AD20" s="87">
        <f t="shared" si="7"/>
        <v>0</v>
      </c>
      <c r="AE20" s="31">
        <f t="shared" si="8"/>
        <v>0</v>
      </c>
      <c r="AF20" s="31">
        <f t="shared" si="9"/>
        <v>0</v>
      </c>
      <c r="AG20" s="31">
        <f t="shared" si="10"/>
        <v>0</v>
      </c>
      <c r="AH20" s="31">
        <f t="shared" si="11"/>
        <v>0</v>
      </c>
      <c r="AI20" s="31">
        <f t="shared" si="4"/>
        <v>0</v>
      </c>
    </row>
    <row r="21" spans="1:35" ht="13.5" customHeight="1" x14ac:dyDescent="0.2">
      <c r="A21" s="8">
        <v>10</v>
      </c>
      <c r="B21" s="15" t="str">
        <f>IF(ISERROR(VLOOKUP($A21,#REF!,4,FALSE))=TRUE," ",VLOOKUP($A21,#REF!,4,FALSE))</f>
        <v xml:space="preserve"> </v>
      </c>
      <c r="C21" s="8" t="str">
        <f>IF(ISERROR(VLOOKUP($B21,#REF!,5,FALSE))=TRUE," ",IF(VLOOKUP($B21,#REF!,5,FALSE)=0,"б/р",VLOOKUP($B21,#REF!,5,FALSE)))</f>
        <v xml:space="preserve"> </v>
      </c>
      <c r="D21" s="8" t="str">
        <f>IF(ISERROR(VLOOKUP($B21,#REF!,8,FALSE))=TRUE," ",VLOOKUP($B21,#REF!,8,FALSE))</f>
        <v xml:space="preserve"> </v>
      </c>
      <c r="E21" s="8" t="str">
        <f>IF(ISERROR(VLOOKUP($B21,#REF!,6,FALSE))=TRUE," ",VLOOKUP($B21,#REF!,6,FALSE))</f>
        <v xml:space="preserve"> </v>
      </c>
      <c r="F21" s="8" t="str">
        <f>IF(ISERROR(VLOOKUP(B21,'Рейтинг М16-18БК'!$B$5:$Q$34,16,FALSE))=TRUE,IF(ISERROR(VLOOKUP(B21,#REF!,5,FALSE))=TRUE," ",VLOOKUP(B21,#REF!,5,FALSE)),VLOOKUP(B21,'Рейтинг М16-18БК'!$B$5:$Q$34,16,FALSE))</f>
        <v xml:space="preserve"> </v>
      </c>
      <c r="G21" s="8" t="str">
        <f>IF(ISERROR(VLOOKUP($B21,#REF!,11,FALSE))=TRUE," ",VLOOKUP($B21,#REF!,11,FALSE))</f>
        <v xml:space="preserve"> </v>
      </c>
      <c r="H21" s="61" t="str">
        <f>IF(ISERROR(VLOOKUP($B21,#REF!,12,FALSE))=TRUE," ",VLOOKUP($B21,#REF!,12,FALSE))</f>
        <v xml:space="preserve"> </v>
      </c>
      <c r="I21" s="78" t="str">
        <f>IF(ISERROR(VLOOKUP($B21,#REF!,7,FALSE))=TRUE," ",VLOOKUP($B21,#REF!,7,FALSE))</f>
        <v xml:space="preserve"> </v>
      </c>
      <c r="J21" s="75">
        <v>0</v>
      </c>
      <c r="K21" s="58">
        <f>IF(ISERROR(VLOOKUP($I21,'З-М16-18БК'!$C$5:$E$54,2,FALSE))=TRUE,0,VLOOKUP($I21,'З-М16-18БК'!$C$5:$E$54,2,FALSE))</f>
        <v>0</v>
      </c>
      <c r="L21" s="71">
        <f>IF(ISERROR(VLOOKUP($I21,'З-М16-18БК'!$C$5:$E$54,3,FALSE))=TRUE,0,VLOOKUP($I21,'З-М16-18БК'!$C$5:$E$54,3,FALSE))</f>
        <v>0</v>
      </c>
      <c r="M21" s="58">
        <f>IF(ISERROR(VLOOKUP($I21,'З-М16-18БК'!$K$5:$M$54,2,FALSE))=TRUE,0,VLOOKUP($I21,'З-М16-18БК'!$K$5:$M$54,2,FALSE))</f>
        <v>0</v>
      </c>
      <c r="N21" s="71">
        <f>IF(ISERROR(VLOOKUP($I21,'З-М16-18БК'!$K$5:$M$54,3,FALSE))=TRUE,0,VLOOKUP($I21,'З-М16-18БК'!$K$5:$M$54,3,FALSE))</f>
        <v>0</v>
      </c>
      <c r="O21" s="58">
        <f>IF(ISERROR(VLOOKUP($I21,'З-М16-18БК'!$S$5:$U$54,2,FALSE))=TRUE,0,VLOOKUP($I21,'З-М16-18БК'!$S$5:$U$54,2,FALSE))</f>
        <v>0</v>
      </c>
      <c r="P21" s="71">
        <f>IF(ISERROR(VLOOKUP($I21,'З-М16-18БК'!$S$5:$U$54,3,FALSE))=TRUE,0,VLOOKUP($I21,'З-М16-18БК'!$S$5:$U$54,3,FALSE))</f>
        <v>0</v>
      </c>
      <c r="Q21" s="58">
        <f>IF(ISERROR(VLOOKUP($I21,'З-М16-18БК'!$AA$5:$AC$54,2,FALSE))=TRUE,0,VLOOKUP($I21,'З-М16-18БК'!$AA$5:$AC$54,2,FALSE))</f>
        <v>0</v>
      </c>
      <c r="R21" s="71">
        <f>IF(ISERROR(VLOOKUP($I21,'З-М16-18БК'!$AA$5:$AC$54,3,FALSE))=TRUE,0,VLOOKUP($I21,'З-М16-18БК'!$AA$5:$AC$54,3,FALSE))</f>
        <v>0</v>
      </c>
      <c r="S21" s="58">
        <f>IF(ISERROR(VLOOKUP($I21,'З-М16-18БК'!$AI$5:$AK$54,2,FALSE))=TRUE,0,VLOOKUP($I21,'З-М16-18БК'!$AI$5:$AK$54,2,FALSE))</f>
        <v>0</v>
      </c>
      <c r="T21" s="71">
        <f>IF(ISERROR(VLOOKUP($I21,'З-М16-18БК'!$AI$5:$AK$54,3,FALSE))=TRUE,0,VLOOKUP($I21,'З-М16-18БК'!$AI$5:$AK$54,3,FALSE))</f>
        <v>0</v>
      </c>
      <c r="U21" s="58">
        <f>IF(ISERROR(VLOOKUP($I21,'З-М16-18БК'!$AQ$5:$AS$54,2,FALSE))=TRUE,0,VLOOKUP($I21,'З-М16-18БК'!$AQ$5:$AS$54,2,FALSE))</f>
        <v>0</v>
      </c>
      <c r="V21" s="71">
        <f>IF(ISERROR(VLOOKUP($I21,'З-М16-18БК'!$AQ$5:$AS$54,3,FALSE))=TRUE,0,VLOOKUP($I21,'З-М16-18БК'!$AQ$5:$AS$54,3,FALSE))</f>
        <v>0</v>
      </c>
      <c r="W21" s="96">
        <f t="shared" si="0"/>
        <v>0</v>
      </c>
      <c r="X21" s="71">
        <f t="shared" si="1"/>
        <v>0</v>
      </c>
      <c r="Y21" s="72">
        <f t="shared" si="5"/>
        <v>0</v>
      </c>
      <c r="Z21" s="84" t="str">
        <f t="shared" si="6"/>
        <v xml:space="preserve"> </v>
      </c>
      <c r="AA21" s="84">
        <f t="shared" si="2"/>
        <v>0</v>
      </c>
      <c r="AB21" s="84"/>
      <c r="AC21" s="102">
        <f t="shared" si="3"/>
        <v>0</v>
      </c>
      <c r="AD21" s="87">
        <f t="shared" si="7"/>
        <v>0</v>
      </c>
      <c r="AE21" s="31">
        <f t="shared" si="8"/>
        <v>0</v>
      </c>
      <c r="AF21" s="31">
        <f t="shared" si="9"/>
        <v>0</v>
      </c>
      <c r="AG21" s="31">
        <f t="shared" si="10"/>
        <v>0</v>
      </c>
      <c r="AH21" s="31">
        <f t="shared" si="11"/>
        <v>0</v>
      </c>
      <c r="AI21" s="31">
        <f t="shared" si="4"/>
        <v>0</v>
      </c>
    </row>
    <row r="22" spans="1:35" ht="13.5" customHeight="1" x14ac:dyDescent="0.2">
      <c r="A22" s="8">
        <v>11</v>
      </c>
      <c r="B22" s="15" t="str">
        <f>IF(ISERROR(VLOOKUP($A22,#REF!,4,FALSE))=TRUE," ",VLOOKUP($A22,#REF!,4,FALSE))</f>
        <v xml:space="preserve"> </v>
      </c>
      <c r="C22" s="8" t="str">
        <f>IF(ISERROR(VLOOKUP($B22,#REF!,5,FALSE))=TRUE," ",IF(VLOOKUP($B22,#REF!,5,FALSE)=0,"б/р",VLOOKUP($B22,#REF!,5,FALSE)))</f>
        <v xml:space="preserve"> </v>
      </c>
      <c r="D22" s="8" t="str">
        <f>IF(ISERROR(VLOOKUP($B22,#REF!,8,FALSE))=TRUE," ",VLOOKUP($B22,#REF!,8,FALSE))</f>
        <v xml:space="preserve"> </v>
      </c>
      <c r="E22" s="8" t="str">
        <f>IF(ISERROR(VLOOKUP($B22,#REF!,6,FALSE))=TRUE," ",VLOOKUP($B22,#REF!,6,FALSE))</f>
        <v xml:space="preserve"> </v>
      </c>
      <c r="F22" s="8" t="str">
        <f>IF(ISERROR(VLOOKUP(B22,'Рейтинг М16-18БК'!$B$5:$Q$34,16,FALSE))=TRUE,IF(ISERROR(VLOOKUP(B22,#REF!,5,FALSE))=TRUE," ",VLOOKUP(B22,#REF!,5,FALSE)),VLOOKUP(B22,'Рейтинг М16-18БК'!$B$5:$Q$34,16,FALSE))</f>
        <v xml:space="preserve"> </v>
      </c>
      <c r="G22" s="8" t="str">
        <f>IF(ISERROR(VLOOKUP($B22,#REF!,11,FALSE))=TRUE," ",VLOOKUP($B22,#REF!,11,FALSE))</f>
        <v xml:space="preserve"> </v>
      </c>
      <c r="H22" s="61" t="str">
        <f>IF(ISERROR(VLOOKUP($B22,#REF!,12,FALSE))=TRUE," ",VLOOKUP($B22,#REF!,12,FALSE))</f>
        <v xml:space="preserve"> </v>
      </c>
      <c r="I22" s="78" t="str">
        <f>IF(ISERROR(VLOOKUP($B22,#REF!,7,FALSE))=TRUE," ",VLOOKUP($B22,#REF!,7,FALSE))</f>
        <v xml:space="preserve"> </v>
      </c>
      <c r="J22" s="75"/>
      <c r="K22" s="58">
        <f>IF(ISERROR(VLOOKUP($I22,'З-М16-18БК'!$C$5:$E$54,2,FALSE))=TRUE,0,VLOOKUP($I22,'З-М16-18БК'!$C$5:$E$54,2,FALSE))</f>
        <v>0</v>
      </c>
      <c r="L22" s="71">
        <f>IF(ISERROR(VLOOKUP($I22,'З-М16-18БК'!$C$5:$E$54,3,FALSE))=TRUE,0,VLOOKUP($I22,'З-М16-18БК'!$C$5:$E$54,3,FALSE))</f>
        <v>0</v>
      </c>
      <c r="M22" s="58">
        <f>IF(ISERROR(VLOOKUP($I22,'З-М16-18БК'!$K$5:$M$54,2,FALSE))=TRUE,0,VLOOKUP($I22,'З-М16-18БК'!$K$5:$M$54,2,FALSE))</f>
        <v>0</v>
      </c>
      <c r="N22" s="71">
        <f>IF(ISERROR(VLOOKUP($I22,'З-М16-18БК'!$K$5:$M$54,3,FALSE))=TRUE,0,VLOOKUP($I22,'З-М16-18БК'!$K$5:$M$54,3,FALSE))</f>
        <v>0</v>
      </c>
      <c r="O22" s="58">
        <f>IF(ISERROR(VLOOKUP($I22,'З-М16-18БК'!$S$5:$U$54,2,FALSE))=TRUE,0,VLOOKUP($I22,'З-М16-18БК'!$S$5:$U$54,2,FALSE))</f>
        <v>0</v>
      </c>
      <c r="P22" s="71">
        <f>IF(ISERROR(VLOOKUP($I22,'З-М16-18БК'!$S$5:$U$54,3,FALSE))=TRUE,0,VLOOKUP($I22,'З-М16-18БК'!$S$5:$U$54,3,FALSE))</f>
        <v>0</v>
      </c>
      <c r="Q22" s="58">
        <f>IF(ISERROR(VLOOKUP($I22,'З-М16-18БК'!$AA$5:$AC$54,2,FALSE))=TRUE,0,VLOOKUP($I22,'З-М16-18БК'!$AA$5:$AC$54,2,FALSE))</f>
        <v>0</v>
      </c>
      <c r="R22" s="71">
        <f>IF(ISERROR(VLOOKUP($I22,'З-М16-18БК'!$AA$5:$AC$54,3,FALSE))=TRUE,0,VLOOKUP($I22,'З-М16-18БК'!$AA$5:$AC$54,3,FALSE))</f>
        <v>0</v>
      </c>
      <c r="S22" s="58">
        <f>IF(ISERROR(VLOOKUP($I22,'З-М16-18БК'!$AI$5:$AK$54,2,FALSE))=TRUE,0,VLOOKUP($I22,'З-М16-18БК'!$AI$5:$AK$54,2,FALSE))</f>
        <v>0</v>
      </c>
      <c r="T22" s="71">
        <f>IF(ISERROR(VLOOKUP($I22,'З-М16-18БК'!$AI$5:$AK$54,3,FALSE))=TRUE,0,VLOOKUP($I22,'З-М16-18БК'!$AI$5:$AK$54,3,FALSE))</f>
        <v>0</v>
      </c>
      <c r="U22" s="58">
        <f>IF(ISERROR(VLOOKUP($I22,'З-М16-18БК'!$AQ$5:$AS$54,2,FALSE))=TRUE,0,VLOOKUP($I22,'З-М16-18БК'!$AQ$5:$AS$54,2,FALSE))</f>
        <v>0</v>
      </c>
      <c r="V22" s="71">
        <f>IF(ISERROR(VLOOKUP($I22,'З-М16-18БК'!$AQ$5:$AS$54,3,FALSE))=TRUE,0,VLOOKUP($I22,'З-М16-18БК'!$AQ$5:$AS$54,3,FALSE))</f>
        <v>0</v>
      </c>
      <c r="W22" s="96">
        <f t="shared" si="0"/>
        <v>0</v>
      </c>
      <c r="X22" s="71">
        <f t="shared" si="1"/>
        <v>0</v>
      </c>
      <c r="Y22" s="72">
        <f t="shared" si="5"/>
        <v>0</v>
      </c>
      <c r="Z22" s="84" t="str">
        <f t="shared" si="6"/>
        <v xml:space="preserve"> </v>
      </c>
      <c r="AA22" s="84">
        <f t="shared" si="2"/>
        <v>0</v>
      </c>
      <c r="AB22" s="84"/>
      <c r="AC22" s="102">
        <f t="shared" si="3"/>
        <v>0</v>
      </c>
      <c r="AD22" s="87">
        <f t="shared" si="7"/>
        <v>0</v>
      </c>
      <c r="AE22" s="31">
        <f t="shared" si="8"/>
        <v>0</v>
      </c>
      <c r="AF22" s="31">
        <f t="shared" si="9"/>
        <v>0</v>
      </c>
      <c r="AG22" s="31">
        <f t="shared" si="10"/>
        <v>0</v>
      </c>
      <c r="AH22" s="31">
        <f t="shared" si="11"/>
        <v>0</v>
      </c>
      <c r="AI22" s="31">
        <f t="shared" si="4"/>
        <v>0</v>
      </c>
    </row>
    <row r="23" spans="1:35" ht="13.5" customHeight="1" x14ac:dyDescent="0.2">
      <c r="A23" s="8">
        <v>12</v>
      </c>
      <c r="B23" s="15" t="str">
        <f>IF(ISERROR(VLOOKUP($A23,#REF!,4,FALSE))=TRUE," ",VLOOKUP($A23,#REF!,4,FALSE))</f>
        <v xml:space="preserve"> </v>
      </c>
      <c r="C23" s="8" t="str">
        <f>IF(ISERROR(VLOOKUP($B23,#REF!,5,FALSE))=TRUE," ",IF(VLOOKUP($B23,#REF!,5,FALSE)=0,"б/р",VLOOKUP($B23,#REF!,5,FALSE)))</f>
        <v xml:space="preserve"> </v>
      </c>
      <c r="D23" s="8" t="str">
        <f>IF(ISERROR(VLOOKUP($B23,#REF!,8,FALSE))=TRUE," ",VLOOKUP($B23,#REF!,8,FALSE))</f>
        <v xml:space="preserve"> </v>
      </c>
      <c r="E23" s="8" t="str">
        <f>IF(ISERROR(VLOOKUP($B23,#REF!,6,FALSE))=TRUE," ",VLOOKUP($B23,#REF!,6,FALSE))</f>
        <v xml:space="preserve"> </v>
      </c>
      <c r="F23" s="8" t="str">
        <f>IF(ISERROR(VLOOKUP(B23,'Рейтинг М16-18БК'!$B$5:$Q$34,16,FALSE))=TRUE,IF(ISERROR(VLOOKUP(B23,#REF!,5,FALSE))=TRUE," ",VLOOKUP(B23,#REF!,5,FALSE)),VLOOKUP(B23,'Рейтинг М16-18БК'!$B$5:$Q$34,16,FALSE))</f>
        <v xml:space="preserve"> </v>
      </c>
      <c r="G23" s="8" t="str">
        <f>IF(ISERROR(VLOOKUP($B23,#REF!,11,FALSE))=TRUE," ",VLOOKUP($B23,#REF!,11,FALSE))</f>
        <v xml:space="preserve"> </v>
      </c>
      <c r="H23" s="61" t="str">
        <f>IF(ISERROR(VLOOKUP($B23,#REF!,12,FALSE))=TRUE," ",VLOOKUP($B23,#REF!,12,FALSE))</f>
        <v xml:space="preserve"> </v>
      </c>
      <c r="I23" s="78" t="str">
        <f>IF(ISERROR(VLOOKUP($B23,#REF!,7,FALSE))=TRUE," ",VLOOKUP($B23,#REF!,7,FALSE))</f>
        <v xml:space="preserve"> </v>
      </c>
      <c r="J23" s="75"/>
      <c r="K23" s="58">
        <f>IF(ISERROR(VLOOKUP($I23,'З-М16-18БК'!$C$5:$E$54,2,FALSE))=TRUE,0,VLOOKUP($I23,'З-М16-18БК'!$C$5:$E$54,2,FALSE))</f>
        <v>0</v>
      </c>
      <c r="L23" s="71">
        <f>IF(ISERROR(VLOOKUP($I23,'З-М16-18БК'!$C$5:$E$54,3,FALSE))=TRUE,0,VLOOKUP($I23,'З-М16-18БК'!$C$5:$E$54,3,FALSE))</f>
        <v>0</v>
      </c>
      <c r="M23" s="58">
        <f>IF(ISERROR(VLOOKUP($I23,'З-М16-18БК'!$K$5:$M$54,2,FALSE))=TRUE,0,VLOOKUP($I23,'З-М16-18БК'!$K$5:$M$54,2,FALSE))</f>
        <v>0</v>
      </c>
      <c r="N23" s="71">
        <f>IF(ISERROR(VLOOKUP($I23,'З-М16-18БК'!$K$5:$M$54,3,FALSE))=TRUE,0,VLOOKUP($I23,'З-М16-18БК'!$K$5:$M$54,3,FALSE))</f>
        <v>0</v>
      </c>
      <c r="O23" s="58">
        <f>IF(ISERROR(VLOOKUP($I23,'З-М16-18БК'!$S$5:$U$54,2,FALSE))=TRUE,0,VLOOKUP($I23,'З-М16-18БК'!$S$5:$U$54,2,FALSE))</f>
        <v>0</v>
      </c>
      <c r="P23" s="71">
        <f>IF(ISERROR(VLOOKUP($I23,'З-М16-18БК'!$S$5:$U$54,3,FALSE))=TRUE,0,VLOOKUP($I23,'З-М16-18БК'!$S$5:$U$54,3,FALSE))</f>
        <v>0</v>
      </c>
      <c r="Q23" s="58">
        <f>IF(ISERROR(VLOOKUP($I23,'З-М16-18БК'!$AA$5:$AC$54,2,FALSE))=TRUE,0,VLOOKUP($I23,'З-М16-18БК'!$AA$5:$AC$54,2,FALSE))</f>
        <v>0</v>
      </c>
      <c r="R23" s="71">
        <f>IF(ISERROR(VLOOKUP($I23,'З-М16-18БК'!$AA$5:$AC$54,3,FALSE))=TRUE,0,VLOOKUP($I23,'З-М16-18БК'!$AA$5:$AC$54,3,FALSE))</f>
        <v>0</v>
      </c>
      <c r="S23" s="58">
        <f>IF(ISERROR(VLOOKUP($I23,'З-М16-18БК'!$AI$5:$AK$54,2,FALSE))=TRUE,0,VLOOKUP($I23,'З-М16-18БК'!$AI$5:$AK$54,2,FALSE))</f>
        <v>0</v>
      </c>
      <c r="T23" s="71">
        <f>IF(ISERROR(VLOOKUP($I23,'З-М16-18БК'!$AI$5:$AK$54,3,FALSE))=TRUE,0,VLOOKUP($I23,'З-М16-18БК'!$AI$5:$AK$54,3,FALSE))</f>
        <v>0</v>
      </c>
      <c r="U23" s="58">
        <f>IF(ISERROR(VLOOKUP($I23,'З-М16-18БК'!$AQ$5:$AS$54,2,FALSE))=TRUE,0,VLOOKUP($I23,'З-М16-18БК'!$AQ$5:$AS$54,2,FALSE))</f>
        <v>0</v>
      </c>
      <c r="V23" s="71">
        <f>IF(ISERROR(VLOOKUP($I23,'З-М16-18БК'!$AQ$5:$AS$54,3,FALSE))=TRUE,0,VLOOKUP($I23,'З-М16-18БК'!$AQ$5:$AS$54,3,FALSE))</f>
        <v>0</v>
      </c>
      <c r="W23" s="96">
        <f t="shared" si="0"/>
        <v>0</v>
      </c>
      <c r="X23" s="71">
        <f t="shared" si="1"/>
        <v>0</v>
      </c>
      <c r="Y23" s="72">
        <f t="shared" si="5"/>
        <v>0</v>
      </c>
      <c r="Z23" s="84" t="str">
        <f t="shared" si="6"/>
        <v xml:space="preserve"> </v>
      </c>
      <c r="AA23" s="84">
        <f t="shared" si="2"/>
        <v>0</v>
      </c>
      <c r="AB23" s="84"/>
      <c r="AC23" s="102">
        <f t="shared" si="3"/>
        <v>0</v>
      </c>
      <c r="AD23" s="87">
        <f t="shared" si="7"/>
        <v>0</v>
      </c>
      <c r="AE23" s="31">
        <f t="shared" si="8"/>
        <v>0</v>
      </c>
      <c r="AF23" s="31">
        <f t="shared" si="9"/>
        <v>0</v>
      </c>
      <c r="AG23" s="31">
        <f t="shared" si="10"/>
        <v>0</v>
      </c>
      <c r="AH23" s="31">
        <f t="shared" si="11"/>
        <v>0</v>
      </c>
      <c r="AI23" s="31">
        <f t="shared" si="4"/>
        <v>0</v>
      </c>
    </row>
    <row r="24" spans="1:35" ht="13.5" customHeight="1" x14ac:dyDescent="0.2">
      <c r="A24" s="8">
        <v>13</v>
      </c>
      <c r="B24" s="15" t="str">
        <f>IF(ISERROR(VLOOKUP($A24,#REF!,4,FALSE))=TRUE," ",VLOOKUP($A24,#REF!,4,FALSE))</f>
        <v xml:space="preserve"> </v>
      </c>
      <c r="C24" s="8" t="str">
        <f>IF(ISERROR(VLOOKUP($B24,#REF!,5,FALSE))=TRUE," ",IF(VLOOKUP($B24,#REF!,5,FALSE)=0,"б/р",VLOOKUP($B24,#REF!,5,FALSE)))</f>
        <v xml:space="preserve"> </v>
      </c>
      <c r="D24" s="8" t="str">
        <f>IF(ISERROR(VLOOKUP($B24,#REF!,8,FALSE))=TRUE," ",VLOOKUP($B24,#REF!,8,FALSE))</f>
        <v xml:space="preserve"> </v>
      </c>
      <c r="E24" s="8" t="str">
        <f>IF(ISERROR(VLOOKUP($B24,#REF!,6,FALSE))=TRUE," ",VLOOKUP($B24,#REF!,6,FALSE))</f>
        <v xml:space="preserve"> </v>
      </c>
      <c r="F24" s="8" t="str">
        <f>IF(ISERROR(VLOOKUP(B24,'Рейтинг М16-18БК'!$B$5:$Q$34,16,FALSE))=TRUE,IF(ISERROR(VLOOKUP(B24,#REF!,5,FALSE))=TRUE," ",VLOOKUP(B24,#REF!,5,FALSE)),VLOOKUP(B24,'Рейтинг М16-18БК'!$B$5:$Q$34,16,FALSE))</f>
        <v xml:space="preserve"> </v>
      </c>
      <c r="G24" s="8" t="str">
        <f>IF(ISERROR(VLOOKUP($B24,#REF!,11,FALSE))=TRUE," ",VLOOKUP($B24,#REF!,11,FALSE))</f>
        <v xml:space="preserve"> </v>
      </c>
      <c r="H24" s="61" t="str">
        <f>IF(ISERROR(VLOOKUP($B24,#REF!,12,FALSE))=TRUE," ",VLOOKUP($B24,#REF!,12,FALSE))</f>
        <v xml:space="preserve"> </v>
      </c>
      <c r="I24" s="78" t="str">
        <f>IF(ISERROR(VLOOKUP($B24,#REF!,7,FALSE))=TRUE," ",VLOOKUP($B24,#REF!,7,FALSE))</f>
        <v xml:space="preserve"> </v>
      </c>
      <c r="J24" s="75"/>
      <c r="K24" s="58">
        <f>IF(ISERROR(VLOOKUP($I24,'З-М16-18БК'!$C$5:$E$54,2,FALSE))=TRUE,0,VLOOKUP($I24,'З-М16-18БК'!$C$5:$E$54,2,FALSE))</f>
        <v>0</v>
      </c>
      <c r="L24" s="71">
        <f>IF(ISERROR(VLOOKUP($I24,'З-М16-18БК'!$C$5:$E$54,3,FALSE))=TRUE,0,VLOOKUP($I24,'З-М16-18БК'!$C$5:$E$54,3,FALSE))</f>
        <v>0</v>
      </c>
      <c r="M24" s="58">
        <f>IF(ISERROR(VLOOKUP($I24,'З-М16-18БК'!$K$5:$M$54,2,FALSE))=TRUE,0,VLOOKUP($I24,'З-М16-18БК'!$K$5:$M$54,2,FALSE))</f>
        <v>0</v>
      </c>
      <c r="N24" s="71">
        <f>IF(ISERROR(VLOOKUP($I24,'З-М16-18БК'!$K$5:$M$54,3,FALSE))=TRUE,0,VLOOKUP($I24,'З-М16-18БК'!$K$5:$M$54,3,FALSE))</f>
        <v>0</v>
      </c>
      <c r="O24" s="58">
        <f>IF(ISERROR(VLOOKUP($I24,'З-М16-18БК'!$S$5:$U$54,2,FALSE))=TRUE,0,VLOOKUP($I24,'З-М16-18БК'!$S$5:$U$54,2,FALSE))</f>
        <v>0</v>
      </c>
      <c r="P24" s="71">
        <f>IF(ISERROR(VLOOKUP($I24,'З-М16-18БК'!$S$5:$U$54,3,FALSE))=TRUE,0,VLOOKUP($I24,'З-М16-18БК'!$S$5:$U$54,3,FALSE))</f>
        <v>0</v>
      </c>
      <c r="Q24" s="58">
        <f>IF(ISERROR(VLOOKUP($I24,'З-М16-18БК'!$AA$5:$AC$54,2,FALSE))=TRUE,0,VLOOKUP($I24,'З-М16-18БК'!$AA$5:$AC$54,2,FALSE))</f>
        <v>0</v>
      </c>
      <c r="R24" s="71">
        <f>IF(ISERROR(VLOOKUP($I24,'З-М16-18БК'!$AA$5:$AC$54,3,FALSE))=TRUE,0,VLOOKUP($I24,'З-М16-18БК'!$AA$5:$AC$54,3,FALSE))</f>
        <v>0</v>
      </c>
      <c r="S24" s="58">
        <f>IF(ISERROR(VLOOKUP($I24,'З-М16-18БК'!$AI$5:$AK$54,2,FALSE))=TRUE,0,VLOOKUP($I24,'З-М16-18БК'!$AI$5:$AK$54,2,FALSE))</f>
        <v>0</v>
      </c>
      <c r="T24" s="71">
        <f>IF(ISERROR(VLOOKUP($I24,'З-М16-18БК'!$AI$5:$AK$54,3,FALSE))=TRUE,0,VLOOKUP($I24,'З-М16-18БК'!$AI$5:$AK$54,3,FALSE))</f>
        <v>0</v>
      </c>
      <c r="U24" s="58">
        <f>IF(ISERROR(VLOOKUP($I24,'З-М16-18БК'!$AQ$5:$AS$54,2,FALSE))=TRUE,0,VLOOKUP($I24,'З-М16-18БК'!$AQ$5:$AS$54,2,FALSE))</f>
        <v>0</v>
      </c>
      <c r="V24" s="71">
        <f>IF(ISERROR(VLOOKUP($I24,'З-М16-18БК'!$AQ$5:$AS$54,3,FALSE))=TRUE,0,VLOOKUP($I24,'З-М16-18БК'!$AQ$5:$AS$54,3,FALSE))</f>
        <v>0</v>
      </c>
      <c r="W24" s="96">
        <f t="shared" si="0"/>
        <v>0</v>
      </c>
      <c r="X24" s="71">
        <f t="shared" si="1"/>
        <v>0</v>
      </c>
      <c r="Y24" s="72">
        <f t="shared" si="5"/>
        <v>0</v>
      </c>
      <c r="Z24" s="84" t="str">
        <f t="shared" si="6"/>
        <v xml:space="preserve"> </v>
      </c>
      <c r="AA24" s="84">
        <f t="shared" si="2"/>
        <v>0</v>
      </c>
      <c r="AB24" s="84"/>
      <c r="AC24" s="102">
        <f t="shared" si="3"/>
        <v>0</v>
      </c>
      <c r="AD24" s="87">
        <f t="shared" si="7"/>
        <v>0</v>
      </c>
      <c r="AE24" s="31">
        <f t="shared" si="8"/>
        <v>0</v>
      </c>
      <c r="AF24" s="31">
        <f t="shared" si="9"/>
        <v>0</v>
      </c>
      <c r="AG24" s="31">
        <f t="shared" si="10"/>
        <v>0</v>
      </c>
      <c r="AH24" s="31">
        <f t="shared" si="11"/>
        <v>0</v>
      </c>
      <c r="AI24" s="31">
        <f t="shared" si="4"/>
        <v>0</v>
      </c>
    </row>
    <row r="25" spans="1:35" ht="13.5" customHeight="1" x14ac:dyDescent="0.2">
      <c r="A25" s="8">
        <v>14</v>
      </c>
      <c r="B25" s="15" t="str">
        <f>IF(ISERROR(VLOOKUP($A25,#REF!,4,FALSE))=TRUE," ",VLOOKUP($A25,#REF!,4,FALSE))</f>
        <v xml:space="preserve"> </v>
      </c>
      <c r="C25" s="8" t="str">
        <f>IF(ISERROR(VLOOKUP($B25,#REF!,5,FALSE))=TRUE," ",IF(VLOOKUP($B25,#REF!,5,FALSE)=0,"б/р",VLOOKUP($B25,#REF!,5,FALSE)))</f>
        <v xml:space="preserve"> </v>
      </c>
      <c r="D25" s="8" t="str">
        <f>IF(ISERROR(VLOOKUP($B25,#REF!,8,FALSE))=TRUE," ",VLOOKUP($B25,#REF!,8,FALSE))</f>
        <v xml:space="preserve"> </v>
      </c>
      <c r="E25" s="8" t="str">
        <f>IF(ISERROR(VLOOKUP($B25,#REF!,6,FALSE))=TRUE," ",VLOOKUP($B25,#REF!,6,FALSE))</f>
        <v xml:space="preserve"> </v>
      </c>
      <c r="F25" s="8" t="str">
        <f>IF(ISERROR(VLOOKUP(B25,'Рейтинг М16-18БК'!$B$5:$Q$34,16,FALSE))=TRUE,IF(ISERROR(VLOOKUP(B25,#REF!,5,FALSE))=TRUE," ",VLOOKUP(B25,#REF!,5,FALSE)),VLOOKUP(B25,'Рейтинг М16-18БК'!$B$5:$Q$34,16,FALSE))</f>
        <v xml:space="preserve"> </v>
      </c>
      <c r="G25" s="8" t="str">
        <f>IF(ISERROR(VLOOKUP($B25,#REF!,11,FALSE))=TRUE," ",VLOOKUP($B25,#REF!,11,FALSE))</f>
        <v xml:space="preserve"> </v>
      </c>
      <c r="H25" s="61" t="str">
        <f>IF(ISERROR(VLOOKUP($B25,#REF!,12,FALSE))=TRUE," ",VLOOKUP($B25,#REF!,12,FALSE))</f>
        <v xml:space="preserve"> </v>
      </c>
      <c r="I25" s="78" t="str">
        <f>IF(ISERROR(VLOOKUP($B25,#REF!,7,FALSE))=TRUE," ",VLOOKUP($B25,#REF!,7,FALSE))</f>
        <v xml:space="preserve"> </v>
      </c>
      <c r="J25" s="75"/>
      <c r="K25" s="58">
        <f>IF(ISERROR(VLOOKUP($I25,'З-М16-18БК'!$C$5:$E$54,2,FALSE))=TRUE,0,VLOOKUP($I25,'З-М16-18БК'!$C$5:$E$54,2,FALSE))</f>
        <v>0</v>
      </c>
      <c r="L25" s="71">
        <f>IF(ISERROR(VLOOKUP($I25,'З-М16-18БК'!$C$5:$E$54,3,FALSE))=TRUE,0,VLOOKUP($I25,'З-М16-18БК'!$C$5:$E$54,3,FALSE))</f>
        <v>0</v>
      </c>
      <c r="M25" s="58">
        <f>IF(ISERROR(VLOOKUP($I25,'З-М16-18БК'!$K$5:$M$54,2,FALSE))=TRUE,0,VLOOKUP($I25,'З-М16-18БК'!$K$5:$M$54,2,FALSE))</f>
        <v>0</v>
      </c>
      <c r="N25" s="71">
        <f>IF(ISERROR(VLOOKUP($I25,'З-М16-18БК'!$K$5:$M$54,3,FALSE))=TRUE,0,VLOOKUP($I25,'З-М16-18БК'!$K$5:$M$54,3,FALSE))</f>
        <v>0</v>
      </c>
      <c r="O25" s="58">
        <f>IF(ISERROR(VLOOKUP($I25,'З-М16-18БК'!$S$5:$U$54,2,FALSE))=TRUE,0,VLOOKUP($I25,'З-М16-18БК'!$S$5:$U$54,2,FALSE))</f>
        <v>0</v>
      </c>
      <c r="P25" s="71">
        <f>IF(ISERROR(VLOOKUP($I25,'З-М16-18БК'!$S$5:$U$54,3,FALSE))=TRUE,0,VLOOKUP($I25,'З-М16-18БК'!$S$5:$U$54,3,FALSE))</f>
        <v>0</v>
      </c>
      <c r="Q25" s="58">
        <f>IF(ISERROR(VLOOKUP($I25,'З-М16-18БК'!$AA$5:$AC$54,2,FALSE))=TRUE,0,VLOOKUP($I25,'З-М16-18БК'!$AA$5:$AC$54,2,FALSE))</f>
        <v>0</v>
      </c>
      <c r="R25" s="71">
        <f>IF(ISERROR(VLOOKUP($I25,'З-М16-18БК'!$AA$5:$AC$54,3,FALSE))=TRUE,0,VLOOKUP($I25,'З-М16-18БК'!$AA$5:$AC$54,3,FALSE))</f>
        <v>0</v>
      </c>
      <c r="S25" s="58">
        <f>IF(ISERROR(VLOOKUP($I25,'З-М16-18БК'!$AI$5:$AK$54,2,FALSE))=TRUE,0,VLOOKUP($I25,'З-М16-18БК'!$AI$5:$AK$54,2,FALSE))</f>
        <v>0</v>
      </c>
      <c r="T25" s="71">
        <f>IF(ISERROR(VLOOKUP($I25,'З-М16-18БК'!$AI$5:$AK$54,3,FALSE))=TRUE,0,VLOOKUP($I25,'З-М16-18БК'!$AI$5:$AK$54,3,FALSE))</f>
        <v>0</v>
      </c>
      <c r="U25" s="58">
        <f>IF(ISERROR(VLOOKUP($I25,'З-М16-18БК'!$AQ$5:$AS$54,2,FALSE))=TRUE,0,VLOOKUP($I25,'З-М16-18БК'!$AQ$5:$AS$54,2,FALSE))</f>
        <v>0</v>
      </c>
      <c r="V25" s="71">
        <f>IF(ISERROR(VLOOKUP($I25,'З-М16-18БК'!$AQ$5:$AS$54,3,FALSE))=TRUE,0,VLOOKUP($I25,'З-М16-18БК'!$AQ$5:$AS$54,3,FALSE))</f>
        <v>0</v>
      </c>
      <c r="W25" s="96">
        <f t="shared" si="0"/>
        <v>0</v>
      </c>
      <c r="X25" s="71">
        <f t="shared" si="1"/>
        <v>0</v>
      </c>
      <c r="Y25" s="72">
        <f t="shared" si="5"/>
        <v>0</v>
      </c>
      <c r="Z25" s="84" t="str">
        <f t="shared" si="6"/>
        <v xml:space="preserve"> </v>
      </c>
      <c r="AA25" s="84">
        <f t="shared" si="2"/>
        <v>0</v>
      </c>
      <c r="AB25" s="84"/>
      <c r="AC25" s="102">
        <f t="shared" si="3"/>
        <v>0</v>
      </c>
      <c r="AD25" s="87">
        <f t="shared" si="7"/>
        <v>0</v>
      </c>
      <c r="AE25" s="31">
        <f t="shared" si="8"/>
        <v>0</v>
      </c>
      <c r="AF25" s="31">
        <f t="shared" si="9"/>
        <v>0</v>
      </c>
      <c r="AG25" s="31">
        <f t="shared" si="10"/>
        <v>0</v>
      </c>
      <c r="AH25" s="31">
        <f t="shared" si="11"/>
        <v>0</v>
      </c>
      <c r="AI25" s="31">
        <f t="shared" si="4"/>
        <v>0</v>
      </c>
    </row>
    <row r="26" spans="1:35" ht="13.5" customHeight="1" x14ac:dyDescent="0.2">
      <c r="A26" s="8">
        <v>15</v>
      </c>
      <c r="B26" s="15" t="str">
        <f>IF(ISERROR(VLOOKUP($A26,#REF!,4,FALSE))=TRUE," ",VLOOKUP($A26,#REF!,4,FALSE))</f>
        <v xml:space="preserve"> </v>
      </c>
      <c r="C26" s="8" t="str">
        <f>IF(ISERROR(VLOOKUP($B26,#REF!,5,FALSE))=TRUE," ",IF(VLOOKUP($B26,#REF!,5,FALSE)=0,"б/р",VLOOKUP($B26,#REF!,5,FALSE)))</f>
        <v xml:space="preserve"> </v>
      </c>
      <c r="D26" s="8" t="str">
        <f>IF(ISERROR(VLOOKUP($B26,#REF!,8,FALSE))=TRUE," ",VLOOKUP($B26,#REF!,8,FALSE))</f>
        <v xml:space="preserve"> </v>
      </c>
      <c r="E26" s="8" t="str">
        <f>IF(ISERROR(VLOOKUP($B26,#REF!,6,FALSE))=TRUE," ",VLOOKUP($B26,#REF!,6,FALSE))</f>
        <v xml:space="preserve"> </v>
      </c>
      <c r="F26" s="8" t="str">
        <f>IF(ISERROR(VLOOKUP(B26,'Рейтинг М16-18БК'!$B$5:$Q$34,16,FALSE))=TRUE,IF(ISERROR(VLOOKUP(B26,#REF!,5,FALSE))=TRUE," ",VLOOKUP(B26,#REF!,5,FALSE)),VLOOKUP(B26,'Рейтинг М16-18БК'!$B$5:$Q$34,16,FALSE))</f>
        <v xml:space="preserve"> </v>
      </c>
      <c r="G26" s="8" t="str">
        <f>IF(ISERROR(VLOOKUP($B26,#REF!,11,FALSE))=TRUE," ",VLOOKUP($B26,#REF!,11,FALSE))</f>
        <v xml:space="preserve"> </v>
      </c>
      <c r="H26" s="61" t="str">
        <f>IF(ISERROR(VLOOKUP($B26,#REF!,12,FALSE))=TRUE," ",VLOOKUP($B26,#REF!,12,FALSE))</f>
        <v xml:space="preserve"> </v>
      </c>
      <c r="I26" s="78" t="str">
        <f>IF(ISERROR(VLOOKUP($B26,#REF!,7,FALSE))=TRUE," ",VLOOKUP($B26,#REF!,7,FALSE))</f>
        <v xml:space="preserve"> </v>
      </c>
      <c r="J26" s="75"/>
      <c r="K26" s="58">
        <f>IF(ISERROR(VLOOKUP($I26,'З-М16-18БК'!$C$5:$E$54,2,FALSE))=TRUE,0,VLOOKUP($I26,'З-М16-18БК'!$C$5:$E$54,2,FALSE))</f>
        <v>0</v>
      </c>
      <c r="L26" s="71">
        <f>IF(ISERROR(VLOOKUP($I26,'З-М16-18БК'!$C$5:$E$54,3,FALSE))=TRUE,0,VLOOKUP($I26,'З-М16-18БК'!$C$5:$E$54,3,FALSE))</f>
        <v>0</v>
      </c>
      <c r="M26" s="58">
        <f>IF(ISERROR(VLOOKUP($I26,'З-М16-18БК'!$K$5:$M$54,2,FALSE))=TRUE,0,VLOOKUP($I26,'З-М16-18БК'!$K$5:$M$54,2,FALSE))</f>
        <v>0</v>
      </c>
      <c r="N26" s="71">
        <f>IF(ISERROR(VLOOKUP($I26,'З-М16-18БК'!$K$5:$M$54,3,FALSE))=TRUE,0,VLOOKUP($I26,'З-М16-18БК'!$K$5:$M$54,3,FALSE))</f>
        <v>0</v>
      </c>
      <c r="O26" s="58">
        <f>IF(ISERROR(VLOOKUP($I26,'З-М16-18БК'!$S$5:$U$54,2,FALSE))=TRUE,0,VLOOKUP($I26,'З-М16-18БК'!$S$5:$U$54,2,FALSE))</f>
        <v>0</v>
      </c>
      <c r="P26" s="71">
        <f>IF(ISERROR(VLOOKUP($I26,'З-М16-18БК'!$S$5:$U$54,3,FALSE))=TRUE,0,VLOOKUP($I26,'З-М16-18БК'!$S$5:$U$54,3,FALSE))</f>
        <v>0</v>
      </c>
      <c r="Q26" s="58">
        <f>IF(ISERROR(VLOOKUP($I26,'З-М16-18БК'!$AA$5:$AC$54,2,FALSE))=TRUE,0,VLOOKUP($I26,'З-М16-18БК'!$AA$5:$AC$54,2,FALSE))</f>
        <v>0</v>
      </c>
      <c r="R26" s="71">
        <f>IF(ISERROR(VLOOKUP($I26,'З-М16-18БК'!$AA$5:$AC$54,3,FALSE))=TRUE,0,VLOOKUP($I26,'З-М16-18БК'!$AA$5:$AC$54,3,FALSE))</f>
        <v>0</v>
      </c>
      <c r="S26" s="58">
        <f>IF(ISERROR(VLOOKUP($I26,'З-М16-18БК'!$AI$5:$AK$54,2,FALSE))=TRUE,0,VLOOKUP($I26,'З-М16-18БК'!$AI$5:$AK$54,2,FALSE))</f>
        <v>0</v>
      </c>
      <c r="T26" s="71">
        <f>IF(ISERROR(VLOOKUP($I26,'З-М16-18БК'!$AI$5:$AK$54,3,FALSE))=TRUE,0,VLOOKUP($I26,'З-М16-18БК'!$AI$5:$AK$54,3,FALSE))</f>
        <v>0</v>
      </c>
      <c r="U26" s="58">
        <f>IF(ISERROR(VLOOKUP($I26,'З-М16-18БК'!$AQ$5:$AS$54,2,FALSE))=TRUE,0,VLOOKUP($I26,'З-М16-18БК'!$AQ$5:$AS$54,2,FALSE))</f>
        <v>0</v>
      </c>
      <c r="V26" s="71">
        <f>IF(ISERROR(VLOOKUP($I26,'З-М16-18БК'!$AQ$5:$AS$54,3,FALSE))=TRUE,0,VLOOKUP($I26,'З-М16-18БК'!$AQ$5:$AS$54,3,FALSE))</f>
        <v>0</v>
      </c>
      <c r="W26" s="96">
        <f t="shared" si="0"/>
        <v>0</v>
      </c>
      <c r="X26" s="71">
        <f t="shared" si="1"/>
        <v>0</v>
      </c>
      <c r="Y26" s="72">
        <f t="shared" si="5"/>
        <v>0</v>
      </c>
      <c r="Z26" s="84" t="str">
        <f t="shared" si="6"/>
        <v xml:space="preserve"> </v>
      </c>
      <c r="AA26" s="84">
        <f t="shared" si="2"/>
        <v>0</v>
      </c>
      <c r="AB26" s="84"/>
      <c r="AC26" s="102">
        <f t="shared" si="3"/>
        <v>0</v>
      </c>
      <c r="AD26" s="87">
        <f t="shared" si="7"/>
        <v>0</v>
      </c>
      <c r="AE26" s="31">
        <f t="shared" si="8"/>
        <v>0</v>
      </c>
      <c r="AF26" s="31">
        <f t="shared" si="9"/>
        <v>0</v>
      </c>
      <c r="AG26" s="31">
        <f t="shared" si="10"/>
        <v>0</v>
      </c>
      <c r="AH26" s="31">
        <f t="shared" si="11"/>
        <v>0</v>
      </c>
      <c r="AI26" s="31">
        <f t="shared" si="4"/>
        <v>0</v>
      </c>
    </row>
    <row r="27" spans="1:35" ht="13.5" customHeight="1" x14ac:dyDescent="0.2">
      <c r="A27" s="8">
        <v>16</v>
      </c>
      <c r="B27" s="15" t="str">
        <f>IF(ISERROR(VLOOKUP($A27,#REF!,4,FALSE))=TRUE," ",VLOOKUP($A27,#REF!,4,FALSE))</f>
        <v xml:space="preserve"> </v>
      </c>
      <c r="C27" s="8" t="str">
        <f>IF(ISERROR(VLOOKUP($B27,#REF!,5,FALSE))=TRUE," ",IF(VLOOKUP($B27,#REF!,5,FALSE)=0,"б/р",VLOOKUP($B27,#REF!,5,FALSE)))</f>
        <v xml:space="preserve"> </v>
      </c>
      <c r="D27" s="8" t="str">
        <f>IF(ISERROR(VLOOKUP($B27,#REF!,8,FALSE))=TRUE," ",VLOOKUP($B27,#REF!,8,FALSE))</f>
        <v xml:space="preserve"> </v>
      </c>
      <c r="E27" s="8" t="str">
        <f>IF(ISERROR(VLOOKUP($B27,#REF!,6,FALSE))=TRUE," ",VLOOKUP($B27,#REF!,6,FALSE))</f>
        <v xml:space="preserve"> </v>
      </c>
      <c r="F27" s="8" t="str">
        <f>IF(ISERROR(VLOOKUP(B27,'Рейтинг М16-18БК'!$B$5:$Q$34,16,FALSE))=TRUE,IF(ISERROR(VLOOKUP(B27,#REF!,5,FALSE))=TRUE," ",VLOOKUP(B27,#REF!,5,FALSE)),VLOOKUP(B27,'Рейтинг М16-18БК'!$B$5:$Q$34,16,FALSE))</f>
        <v xml:space="preserve"> </v>
      </c>
      <c r="G27" s="8" t="str">
        <f>IF(ISERROR(VLOOKUP($B27,#REF!,11,FALSE))=TRUE," ",VLOOKUP($B27,#REF!,11,FALSE))</f>
        <v xml:space="preserve"> </v>
      </c>
      <c r="H27" s="61" t="str">
        <f>IF(ISERROR(VLOOKUP($B27,#REF!,12,FALSE))=TRUE," ",VLOOKUP($B27,#REF!,12,FALSE))</f>
        <v xml:space="preserve"> </v>
      </c>
      <c r="I27" s="78" t="str">
        <f>IF(ISERROR(VLOOKUP($B27,#REF!,7,FALSE))=TRUE," ",VLOOKUP($B27,#REF!,7,FALSE))</f>
        <v xml:space="preserve"> </v>
      </c>
      <c r="J27" s="75"/>
      <c r="K27" s="58">
        <f>IF(ISERROR(VLOOKUP($I27,'З-М16-18БК'!$C$5:$E$54,2,FALSE))=TRUE,0,VLOOKUP($I27,'З-М16-18БК'!$C$5:$E$54,2,FALSE))</f>
        <v>0</v>
      </c>
      <c r="L27" s="71">
        <f>IF(ISERROR(VLOOKUP($I27,'З-М16-18БК'!$C$5:$E$54,3,FALSE))=TRUE,0,VLOOKUP($I27,'З-М16-18БК'!$C$5:$E$54,3,FALSE))</f>
        <v>0</v>
      </c>
      <c r="M27" s="58">
        <f>IF(ISERROR(VLOOKUP($I27,'З-М16-18БК'!$K$5:$M$54,2,FALSE))=TRUE,0,VLOOKUP($I27,'З-М16-18БК'!$K$5:$M$54,2,FALSE))</f>
        <v>0</v>
      </c>
      <c r="N27" s="71">
        <f>IF(ISERROR(VLOOKUP($I27,'З-М16-18БК'!$K$5:$M$54,3,FALSE))=TRUE,0,VLOOKUP($I27,'З-М16-18БК'!$K$5:$M$54,3,FALSE))</f>
        <v>0</v>
      </c>
      <c r="O27" s="58">
        <f>IF(ISERROR(VLOOKUP($I27,'З-М16-18БК'!$S$5:$U$54,2,FALSE))=TRUE,0,VLOOKUP($I27,'З-М16-18БК'!$S$5:$U$54,2,FALSE))</f>
        <v>0</v>
      </c>
      <c r="P27" s="71">
        <f>IF(ISERROR(VLOOKUP($I27,'З-М16-18БК'!$S$5:$U$54,3,FALSE))=TRUE,0,VLOOKUP($I27,'З-М16-18БК'!$S$5:$U$54,3,FALSE))</f>
        <v>0</v>
      </c>
      <c r="Q27" s="58">
        <f>IF(ISERROR(VLOOKUP($I27,'З-М16-18БК'!$AA$5:$AC$54,2,FALSE))=TRUE,0,VLOOKUP($I27,'З-М16-18БК'!$AA$5:$AC$54,2,FALSE))</f>
        <v>0</v>
      </c>
      <c r="R27" s="71">
        <f>IF(ISERROR(VLOOKUP($I27,'З-М16-18БК'!$AA$5:$AC$54,3,FALSE))=TRUE,0,VLOOKUP($I27,'З-М16-18БК'!$AA$5:$AC$54,3,FALSE))</f>
        <v>0</v>
      </c>
      <c r="S27" s="58">
        <f>IF(ISERROR(VLOOKUP($I27,'З-М16-18БК'!$AI$5:$AK$54,2,FALSE))=TRUE,0,VLOOKUP($I27,'З-М16-18БК'!$AI$5:$AK$54,2,FALSE))</f>
        <v>0</v>
      </c>
      <c r="T27" s="71">
        <f>IF(ISERROR(VLOOKUP($I27,'З-М16-18БК'!$AI$5:$AK$54,3,FALSE))=TRUE,0,VLOOKUP($I27,'З-М16-18БК'!$AI$5:$AK$54,3,FALSE))</f>
        <v>0</v>
      </c>
      <c r="U27" s="58">
        <f>IF(ISERROR(VLOOKUP($I27,'З-М16-18БК'!$AQ$5:$AS$54,2,FALSE))=TRUE,0,VLOOKUP($I27,'З-М16-18БК'!$AQ$5:$AS$54,2,FALSE))</f>
        <v>0</v>
      </c>
      <c r="V27" s="71">
        <f>IF(ISERROR(VLOOKUP($I27,'З-М16-18БК'!$AQ$5:$AS$54,3,FALSE))=TRUE,0,VLOOKUP($I27,'З-М16-18БК'!$AQ$5:$AS$54,3,FALSE))</f>
        <v>0</v>
      </c>
      <c r="W27" s="96">
        <f t="shared" si="0"/>
        <v>0</v>
      </c>
      <c r="X27" s="71">
        <f t="shared" si="1"/>
        <v>0</v>
      </c>
      <c r="Y27" s="72">
        <f t="shared" si="5"/>
        <v>0</v>
      </c>
      <c r="Z27" s="84" t="str">
        <f t="shared" si="6"/>
        <v xml:space="preserve"> </v>
      </c>
      <c r="AA27" s="84">
        <f t="shared" si="2"/>
        <v>0</v>
      </c>
      <c r="AB27" s="84"/>
      <c r="AC27" s="102">
        <f t="shared" si="3"/>
        <v>0</v>
      </c>
      <c r="AD27" s="87">
        <f t="shared" si="7"/>
        <v>0</v>
      </c>
      <c r="AE27" s="31">
        <f t="shared" si="8"/>
        <v>0</v>
      </c>
      <c r="AF27" s="31">
        <f t="shared" si="9"/>
        <v>0</v>
      </c>
      <c r="AG27" s="31">
        <f t="shared" si="10"/>
        <v>0</v>
      </c>
      <c r="AH27" s="31">
        <f t="shared" si="11"/>
        <v>0</v>
      </c>
      <c r="AI27" s="31">
        <f t="shared" si="4"/>
        <v>0</v>
      </c>
    </row>
    <row r="28" spans="1:35" ht="13.5" customHeight="1" x14ac:dyDescent="0.2">
      <c r="A28" s="8">
        <v>17</v>
      </c>
      <c r="B28" s="15" t="str">
        <f>IF(ISERROR(VLOOKUP($A28,#REF!,4,FALSE))=TRUE," ",VLOOKUP($A28,#REF!,4,FALSE))</f>
        <v xml:space="preserve"> </v>
      </c>
      <c r="C28" s="8" t="str">
        <f>IF(ISERROR(VLOOKUP($B28,#REF!,5,FALSE))=TRUE," ",IF(VLOOKUP($B28,#REF!,5,FALSE)=0,"б/р",VLOOKUP($B28,#REF!,5,FALSE)))</f>
        <v xml:space="preserve"> </v>
      </c>
      <c r="D28" s="8" t="str">
        <f>IF(ISERROR(VLOOKUP($B28,#REF!,8,FALSE))=TRUE," ",VLOOKUP($B28,#REF!,8,FALSE))</f>
        <v xml:space="preserve"> </v>
      </c>
      <c r="E28" s="8" t="str">
        <f>IF(ISERROR(VLOOKUP($B28,#REF!,6,FALSE))=TRUE," ",VLOOKUP($B28,#REF!,6,FALSE))</f>
        <v xml:space="preserve"> </v>
      </c>
      <c r="F28" s="8" t="str">
        <f>IF(ISERROR(VLOOKUP(B28,'Рейтинг М16-18БК'!$B$5:$Q$34,16,FALSE))=TRUE,IF(ISERROR(VLOOKUP(B28,#REF!,5,FALSE))=TRUE," ",VLOOKUP(B28,#REF!,5,FALSE)),VLOOKUP(B28,'Рейтинг М16-18БК'!$B$5:$Q$34,16,FALSE))</f>
        <v xml:space="preserve"> </v>
      </c>
      <c r="G28" s="8" t="str">
        <f>IF(ISERROR(VLOOKUP($B28,#REF!,11,FALSE))=TRUE," ",VLOOKUP($B28,#REF!,11,FALSE))</f>
        <v xml:space="preserve"> </v>
      </c>
      <c r="H28" s="61" t="str">
        <f>IF(ISERROR(VLOOKUP($B28,#REF!,12,FALSE))=TRUE," ",VLOOKUP($B28,#REF!,12,FALSE))</f>
        <v xml:space="preserve"> </v>
      </c>
      <c r="I28" s="78" t="str">
        <f>IF(ISERROR(VLOOKUP($B28,#REF!,7,FALSE))=TRUE," ",VLOOKUP($B28,#REF!,7,FALSE))</f>
        <v xml:space="preserve"> </v>
      </c>
      <c r="J28" s="75"/>
      <c r="K28" s="58">
        <f>IF(ISERROR(VLOOKUP($I28,'З-М16-18БК'!$C$5:$E$54,2,FALSE))=TRUE,0,VLOOKUP($I28,'З-М16-18БК'!$C$5:$E$54,2,FALSE))</f>
        <v>0</v>
      </c>
      <c r="L28" s="71">
        <f>IF(ISERROR(VLOOKUP($I28,'З-М16-18БК'!$C$5:$E$54,3,FALSE))=TRUE,0,VLOOKUP($I28,'З-М16-18БК'!$C$5:$E$54,3,FALSE))</f>
        <v>0</v>
      </c>
      <c r="M28" s="58">
        <f>IF(ISERROR(VLOOKUP($I28,'З-М16-18БК'!$K$5:$M$54,2,FALSE))=TRUE,0,VLOOKUP($I28,'З-М16-18БК'!$K$5:$M$54,2,FALSE))</f>
        <v>0</v>
      </c>
      <c r="N28" s="71">
        <f>IF(ISERROR(VLOOKUP($I28,'З-М16-18БК'!$K$5:$M$54,3,FALSE))=TRUE,0,VLOOKUP($I28,'З-М16-18БК'!$K$5:$M$54,3,FALSE))</f>
        <v>0</v>
      </c>
      <c r="O28" s="58">
        <f>IF(ISERROR(VLOOKUP($I28,'З-М16-18БК'!$S$5:$U$54,2,FALSE))=TRUE,0,VLOOKUP($I28,'З-М16-18БК'!$S$5:$U$54,2,FALSE))</f>
        <v>0</v>
      </c>
      <c r="P28" s="71">
        <f>IF(ISERROR(VLOOKUP($I28,'З-М16-18БК'!$S$5:$U$54,3,FALSE))=TRUE,0,VLOOKUP($I28,'З-М16-18БК'!$S$5:$U$54,3,FALSE))</f>
        <v>0</v>
      </c>
      <c r="Q28" s="58">
        <f>IF(ISERROR(VLOOKUP($I28,'З-М16-18БК'!$AA$5:$AC$54,2,FALSE))=TRUE,0,VLOOKUP($I28,'З-М16-18БК'!$AA$5:$AC$54,2,FALSE))</f>
        <v>0</v>
      </c>
      <c r="R28" s="71">
        <f>IF(ISERROR(VLOOKUP($I28,'З-М16-18БК'!$AA$5:$AC$54,3,FALSE))=TRUE,0,VLOOKUP($I28,'З-М16-18БК'!$AA$5:$AC$54,3,FALSE))</f>
        <v>0</v>
      </c>
      <c r="S28" s="58">
        <f>IF(ISERROR(VLOOKUP($I28,'З-М16-18БК'!$AI$5:$AK$54,2,FALSE))=TRUE,0,VLOOKUP($I28,'З-М16-18БК'!$AI$5:$AK$54,2,FALSE))</f>
        <v>0</v>
      </c>
      <c r="T28" s="71">
        <f>IF(ISERROR(VLOOKUP($I28,'З-М16-18БК'!$AI$5:$AK$54,3,FALSE))=TRUE,0,VLOOKUP($I28,'З-М16-18БК'!$AI$5:$AK$54,3,FALSE))</f>
        <v>0</v>
      </c>
      <c r="U28" s="58">
        <f>IF(ISERROR(VLOOKUP($I28,'З-М16-18БК'!$AQ$5:$AS$54,2,FALSE))=TRUE,0,VLOOKUP($I28,'З-М16-18БК'!$AQ$5:$AS$54,2,FALSE))</f>
        <v>0</v>
      </c>
      <c r="V28" s="71">
        <f>IF(ISERROR(VLOOKUP($I28,'З-М16-18БК'!$AQ$5:$AS$54,3,FALSE))=TRUE,0,VLOOKUP($I28,'З-М16-18БК'!$AQ$5:$AS$54,3,FALSE))</f>
        <v>0</v>
      </c>
      <c r="W28" s="96">
        <f t="shared" si="0"/>
        <v>0</v>
      </c>
      <c r="X28" s="71">
        <f t="shared" si="1"/>
        <v>0</v>
      </c>
      <c r="Y28" s="72">
        <f t="shared" si="5"/>
        <v>0</v>
      </c>
      <c r="Z28" s="84" t="str">
        <f t="shared" si="6"/>
        <v xml:space="preserve"> </v>
      </c>
      <c r="AA28" s="84">
        <f t="shared" si="2"/>
        <v>0</v>
      </c>
      <c r="AB28" s="84"/>
      <c r="AC28" s="102">
        <f t="shared" si="3"/>
        <v>0</v>
      </c>
      <c r="AD28" s="87">
        <f t="shared" si="7"/>
        <v>0</v>
      </c>
      <c r="AE28" s="31">
        <f t="shared" si="8"/>
        <v>0</v>
      </c>
      <c r="AF28" s="31">
        <f t="shared" si="9"/>
        <v>0</v>
      </c>
      <c r="AG28" s="31">
        <f t="shared" si="10"/>
        <v>0</v>
      </c>
      <c r="AH28" s="31">
        <f t="shared" si="11"/>
        <v>0</v>
      </c>
      <c r="AI28" s="31">
        <f t="shared" si="4"/>
        <v>0</v>
      </c>
    </row>
    <row r="29" spans="1:35" ht="13.5" customHeight="1" x14ac:dyDescent="0.2">
      <c r="A29" s="8">
        <v>18</v>
      </c>
      <c r="B29" s="15" t="str">
        <f>IF(ISERROR(VLOOKUP($A29,#REF!,4,FALSE))=TRUE," ",VLOOKUP($A29,#REF!,4,FALSE))</f>
        <v xml:space="preserve"> </v>
      </c>
      <c r="C29" s="8" t="str">
        <f>IF(ISERROR(VLOOKUP($B29,#REF!,5,FALSE))=TRUE," ",IF(VLOOKUP($B29,#REF!,5,FALSE)=0,"б/р",VLOOKUP($B29,#REF!,5,FALSE)))</f>
        <v xml:space="preserve"> </v>
      </c>
      <c r="D29" s="8" t="str">
        <f>IF(ISERROR(VLOOKUP($B29,#REF!,8,FALSE))=TRUE," ",VLOOKUP($B29,#REF!,8,FALSE))</f>
        <v xml:space="preserve"> </v>
      </c>
      <c r="E29" s="8" t="str">
        <f>IF(ISERROR(VLOOKUP($B29,#REF!,6,FALSE))=TRUE," ",VLOOKUP($B29,#REF!,6,FALSE))</f>
        <v xml:space="preserve"> </v>
      </c>
      <c r="F29" s="8" t="str">
        <f>IF(ISERROR(VLOOKUP(B29,'Рейтинг М16-18БК'!$B$5:$Q$34,16,FALSE))=TRUE,IF(ISERROR(VLOOKUP(B29,#REF!,5,FALSE))=TRUE," ",VLOOKUP(B29,#REF!,5,FALSE)),VLOOKUP(B29,'Рейтинг М16-18БК'!$B$5:$Q$34,16,FALSE))</f>
        <v xml:space="preserve"> </v>
      </c>
      <c r="G29" s="8" t="str">
        <f>IF(ISERROR(VLOOKUP($B29,#REF!,11,FALSE))=TRUE," ",VLOOKUP($B29,#REF!,11,FALSE))</f>
        <v xml:space="preserve"> </v>
      </c>
      <c r="H29" s="61" t="str">
        <f>IF(ISERROR(VLOOKUP($B29,#REF!,12,FALSE))=TRUE," ",VLOOKUP($B29,#REF!,12,FALSE))</f>
        <v xml:space="preserve"> </v>
      </c>
      <c r="I29" s="78" t="str">
        <f>IF(ISERROR(VLOOKUP($B29,#REF!,7,FALSE))=TRUE," ",VLOOKUP($B29,#REF!,7,FALSE))</f>
        <v xml:space="preserve"> </v>
      </c>
      <c r="J29" s="75">
        <v>0</v>
      </c>
      <c r="K29" s="58">
        <f>IF(ISERROR(VLOOKUP($I29,'З-М16-18БК'!$C$5:$E$54,2,FALSE))=TRUE,0,VLOOKUP($I29,'З-М16-18БК'!$C$5:$E$54,2,FALSE))</f>
        <v>0</v>
      </c>
      <c r="L29" s="71">
        <f>IF(ISERROR(VLOOKUP($I29,'З-М16-18БК'!$C$5:$E$54,3,FALSE))=TRUE,0,VLOOKUP($I29,'З-М16-18БК'!$C$5:$E$54,3,FALSE))</f>
        <v>0</v>
      </c>
      <c r="M29" s="58">
        <f>IF(ISERROR(VLOOKUP($I29,'З-М16-18БК'!$K$5:$M$54,2,FALSE))=TRUE,0,VLOOKUP($I29,'З-М16-18БК'!$K$5:$M$54,2,FALSE))</f>
        <v>0</v>
      </c>
      <c r="N29" s="71">
        <f>IF(ISERROR(VLOOKUP($I29,'З-М16-18БК'!$K$5:$M$54,3,FALSE))=TRUE,0,VLOOKUP($I29,'З-М16-18БК'!$K$5:$M$54,3,FALSE))</f>
        <v>0</v>
      </c>
      <c r="O29" s="58">
        <f>IF(ISERROR(VLOOKUP($I29,'З-М16-18БК'!$S$5:$U$54,2,FALSE))=TRUE,0,VLOOKUP($I29,'З-М16-18БК'!$S$5:$U$54,2,FALSE))</f>
        <v>0</v>
      </c>
      <c r="P29" s="71">
        <f>IF(ISERROR(VLOOKUP($I29,'З-М16-18БК'!$S$5:$U$54,3,FALSE))=TRUE,0,VLOOKUP($I29,'З-М16-18БК'!$S$5:$U$54,3,FALSE))</f>
        <v>0</v>
      </c>
      <c r="Q29" s="58">
        <f>IF(ISERROR(VLOOKUP($I29,'З-М16-18БК'!$AA$5:$AC$54,2,FALSE))=TRUE,0,VLOOKUP($I29,'З-М16-18БК'!$AA$5:$AC$54,2,FALSE))</f>
        <v>0</v>
      </c>
      <c r="R29" s="71">
        <f>IF(ISERROR(VLOOKUP($I29,'З-М16-18БК'!$AA$5:$AC$54,3,FALSE))=TRUE,0,VLOOKUP($I29,'З-М16-18БК'!$AA$5:$AC$54,3,FALSE))</f>
        <v>0</v>
      </c>
      <c r="S29" s="58">
        <f>IF(ISERROR(VLOOKUP($I29,'З-М16-18БК'!$AI$5:$AK$54,2,FALSE))=TRUE,0,VLOOKUP($I29,'З-М16-18БК'!$AI$5:$AK$54,2,FALSE))</f>
        <v>0</v>
      </c>
      <c r="T29" s="71">
        <f>IF(ISERROR(VLOOKUP($I29,'З-М16-18БК'!$AI$5:$AK$54,3,FALSE))=TRUE,0,VLOOKUP($I29,'З-М16-18БК'!$AI$5:$AK$54,3,FALSE))</f>
        <v>0</v>
      </c>
      <c r="U29" s="58">
        <f>IF(ISERROR(VLOOKUP($I29,'З-М16-18БК'!$AQ$5:$AS$54,2,FALSE))=TRUE,0,VLOOKUP($I29,'З-М16-18БК'!$AQ$5:$AS$54,2,FALSE))</f>
        <v>0</v>
      </c>
      <c r="V29" s="71">
        <f>IF(ISERROR(VLOOKUP($I29,'З-М16-18БК'!$AQ$5:$AS$54,3,FALSE))=TRUE,0,VLOOKUP($I29,'З-М16-18БК'!$AQ$5:$AS$54,3,FALSE))</f>
        <v>0</v>
      </c>
      <c r="W29" s="96">
        <f t="shared" si="0"/>
        <v>0</v>
      </c>
      <c r="X29" s="71">
        <f t="shared" si="1"/>
        <v>0</v>
      </c>
      <c r="Y29" s="72">
        <f t="shared" si="5"/>
        <v>0</v>
      </c>
      <c r="Z29" s="84" t="str">
        <f t="shared" si="6"/>
        <v xml:space="preserve"> </v>
      </c>
      <c r="AA29" s="84">
        <f t="shared" si="2"/>
        <v>0</v>
      </c>
      <c r="AB29" s="84"/>
      <c r="AC29" s="102">
        <f t="shared" si="3"/>
        <v>0</v>
      </c>
      <c r="AD29" s="87">
        <f t="shared" si="7"/>
        <v>0</v>
      </c>
      <c r="AE29" s="31">
        <f t="shared" si="8"/>
        <v>0</v>
      </c>
      <c r="AF29" s="31">
        <f t="shared" si="9"/>
        <v>0</v>
      </c>
      <c r="AG29" s="31">
        <f t="shared" si="10"/>
        <v>0</v>
      </c>
      <c r="AH29" s="31">
        <f t="shared" si="11"/>
        <v>0</v>
      </c>
      <c r="AI29" s="31">
        <f t="shared" si="4"/>
        <v>0</v>
      </c>
    </row>
    <row r="30" spans="1:35" ht="13.5" customHeight="1" x14ac:dyDescent="0.2">
      <c r="A30" s="8">
        <v>19</v>
      </c>
      <c r="B30" s="15" t="str">
        <f>IF(ISERROR(VLOOKUP($A30,#REF!,4,FALSE))=TRUE," ",VLOOKUP($A30,#REF!,4,FALSE))</f>
        <v xml:space="preserve"> </v>
      </c>
      <c r="C30" s="8" t="str">
        <f>IF(ISERROR(VLOOKUP($B30,#REF!,5,FALSE))=TRUE," ",IF(VLOOKUP($B30,#REF!,5,FALSE)=0,"б/р",VLOOKUP($B30,#REF!,5,FALSE)))</f>
        <v xml:space="preserve"> </v>
      </c>
      <c r="D30" s="8" t="str">
        <f>IF(ISERROR(VLOOKUP($B30,#REF!,8,FALSE))=TRUE," ",VLOOKUP($B30,#REF!,8,FALSE))</f>
        <v xml:space="preserve"> </v>
      </c>
      <c r="E30" s="8" t="str">
        <f>IF(ISERROR(VLOOKUP($B30,#REF!,6,FALSE))=TRUE," ",VLOOKUP($B30,#REF!,6,FALSE))</f>
        <v xml:space="preserve"> </v>
      </c>
      <c r="F30" s="8" t="str">
        <f>IF(ISERROR(VLOOKUP(B30,'Рейтинг М16-18БК'!$B$5:$Q$34,16,FALSE))=TRUE,IF(ISERROR(VLOOKUP(B30,#REF!,5,FALSE))=TRUE," ",VLOOKUP(B30,#REF!,5,FALSE)),VLOOKUP(B30,'Рейтинг М16-18БК'!$B$5:$Q$34,16,FALSE))</f>
        <v xml:space="preserve"> </v>
      </c>
      <c r="G30" s="8" t="str">
        <f>IF(ISERROR(VLOOKUP($B30,#REF!,11,FALSE))=TRUE," ",VLOOKUP($B30,#REF!,11,FALSE))</f>
        <v xml:space="preserve"> </v>
      </c>
      <c r="H30" s="61" t="str">
        <f>IF(ISERROR(VLOOKUP($B30,#REF!,12,FALSE))=TRUE," ",VLOOKUP($B30,#REF!,12,FALSE))</f>
        <v xml:space="preserve"> </v>
      </c>
      <c r="I30" s="78" t="str">
        <f>IF(ISERROR(VLOOKUP($B30,#REF!,7,FALSE))=TRUE," ",VLOOKUP($B30,#REF!,7,FALSE))</f>
        <v xml:space="preserve"> </v>
      </c>
      <c r="J30" s="75">
        <v>0</v>
      </c>
      <c r="K30" s="58">
        <f>IF(ISERROR(VLOOKUP($I30,'З-М16-18БК'!$C$5:$E$54,2,FALSE))=TRUE,0,VLOOKUP($I30,'З-М16-18БК'!$C$5:$E$54,2,FALSE))</f>
        <v>0</v>
      </c>
      <c r="L30" s="71">
        <f>IF(ISERROR(VLOOKUP($I30,'З-М16-18БК'!$C$5:$E$54,3,FALSE))=TRUE,0,VLOOKUP($I30,'З-М16-18БК'!$C$5:$E$54,3,FALSE))</f>
        <v>0</v>
      </c>
      <c r="M30" s="58">
        <f>IF(ISERROR(VLOOKUP($I30,'З-М16-18БК'!$K$5:$M$54,2,FALSE))=TRUE,0,VLOOKUP($I30,'З-М16-18БК'!$K$5:$M$54,2,FALSE))</f>
        <v>0</v>
      </c>
      <c r="N30" s="71">
        <f>IF(ISERROR(VLOOKUP($I30,'З-М16-18БК'!$K$5:$M$54,3,FALSE))=TRUE,0,VLOOKUP($I30,'З-М16-18БК'!$K$5:$M$54,3,FALSE))</f>
        <v>0</v>
      </c>
      <c r="O30" s="58">
        <f>IF(ISERROR(VLOOKUP($I30,'З-М16-18БК'!$S$5:$U$54,2,FALSE))=TRUE,0,VLOOKUP($I30,'З-М16-18БК'!$S$5:$U$54,2,FALSE))</f>
        <v>0</v>
      </c>
      <c r="P30" s="71">
        <f>IF(ISERROR(VLOOKUP($I30,'З-М16-18БК'!$S$5:$U$54,3,FALSE))=TRUE,0,VLOOKUP($I30,'З-М16-18БК'!$S$5:$U$54,3,FALSE))</f>
        <v>0</v>
      </c>
      <c r="Q30" s="58">
        <f>IF(ISERROR(VLOOKUP($I30,'З-М16-18БК'!$AA$5:$AC$54,2,FALSE))=TRUE,0,VLOOKUP($I30,'З-М16-18БК'!$AA$5:$AC$54,2,FALSE))</f>
        <v>0</v>
      </c>
      <c r="R30" s="71">
        <f>IF(ISERROR(VLOOKUP($I30,'З-М16-18БК'!$AA$5:$AC$54,3,FALSE))=TRUE,0,VLOOKUP($I30,'З-М16-18БК'!$AA$5:$AC$54,3,FALSE))</f>
        <v>0</v>
      </c>
      <c r="S30" s="58">
        <f>IF(ISERROR(VLOOKUP($I30,'З-М16-18БК'!$AI$5:$AK$54,2,FALSE))=TRUE,0,VLOOKUP($I30,'З-М16-18БК'!$AI$5:$AK$54,2,FALSE))</f>
        <v>0</v>
      </c>
      <c r="T30" s="71">
        <f>IF(ISERROR(VLOOKUP($I30,'З-М16-18БК'!$AI$5:$AK$54,3,FALSE))=TRUE,0,VLOOKUP($I30,'З-М16-18БК'!$AI$5:$AK$54,3,FALSE))</f>
        <v>0</v>
      </c>
      <c r="U30" s="58">
        <f>IF(ISERROR(VLOOKUP($I30,'З-М16-18БК'!$AQ$5:$AS$54,2,FALSE))=TRUE,0,VLOOKUP($I30,'З-М16-18БК'!$AQ$5:$AS$54,2,FALSE))</f>
        <v>0</v>
      </c>
      <c r="V30" s="71">
        <f>IF(ISERROR(VLOOKUP($I30,'З-М16-18БК'!$AQ$5:$AS$54,3,FALSE))=TRUE,0,VLOOKUP($I30,'З-М16-18БК'!$AQ$5:$AS$54,3,FALSE))</f>
        <v>0</v>
      </c>
      <c r="W30" s="96">
        <f t="shared" si="0"/>
        <v>0</v>
      </c>
      <c r="X30" s="71">
        <f t="shared" si="1"/>
        <v>0</v>
      </c>
      <c r="Y30" s="72">
        <f t="shared" si="5"/>
        <v>0</v>
      </c>
      <c r="Z30" s="84" t="str">
        <f t="shared" si="6"/>
        <v xml:space="preserve"> </v>
      </c>
      <c r="AA30" s="84">
        <f t="shared" si="2"/>
        <v>0</v>
      </c>
      <c r="AB30" s="84"/>
      <c r="AC30" s="102">
        <f t="shared" si="3"/>
        <v>0</v>
      </c>
      <c r="AD30" s="87">
        <f t="shared" si="7"/>
        <v>0</v>
      </c>
      <c r="AE30" s="31">
        <f t="shared" si="8"/>
        <v>0</v>
      </c>
      <c r="AF30" s="31">
        <f t="shared" si="9"/>
        <v>0</v>
      </c>
      <c r="AG30" s="31">
        <f t="shared" si="10"/>
        <v>0</v>
      </c>
      <c r="AH30" s="31">
        <f t="shared" si="11"/>
        <v>0</v>
      </c>
      <c r="AI30" s="31">
        <f t="shared" si="4"/>
        <v>0</v>
      </c>
    </row>
    <row r="31" spans="1:35" ht="13.5" customHeight="1" x14ac:dyDescent="0.2">
      <c r="A31" s="8">
        <v>20</v>
      </c>
      <c r="B31" s="15" t="str">
        <f>IF(ISERROR(VLOOKUP($A31,#REF!,4,FALSE))=TRUE," ",VLOOKUP($A31,#REF!,4,FALSE))</f>
        <v xml:space="preserve"> </v>
      </c>
      <c r="C31" s="8" t="str">
        <f>IF(ISERROR(VLOOKUP($B31,#REF!,5,FALSE))=TRUE," ",IF(VLOOKUP($B31,#REF!,5,FALSE)=0,"б/р",VLOOKUP($B31,#REF!,5,FALSE)))</f>
        <v xml:space="preserve"> </v>
      </c>
      <c r="D31" s="8" t="str">
        <f>IF(ISERROR(VLOOKUP($B31,#REF!,8,FALSE))=TRUE," ",VLOOKUP($B31,#REF!,8,FALSE))</f>
        <v xml:space="preserve"> </v>
      </c>
      <c r="E31" s="8" t="str">
        <f>IF(ISERROR(VLOOKUP($B31,#REF!,6,FALSE))=TRUE," ",VLOOKUP($B31,#REF!,6,FALSE))</f>
        <v xml:space="preserve"> </v>
      </c>
      <c r="F31" s="8" t="str">
        <f>IF(ISERROR(VLOOKUP(B31,'Рейтинг М16-18БК'!$B$5:$Q$34,16,FALSE))=TRUE,IF(ISERROR(VLOOKUP(B31,#REF!,5,FALSE))=TRUE," ",VLOOKUP(B31,#REF!,5,FALSE)),VLOOKUP(B31,'Рейтинг М16-18БК'!$B$5:$Q$34,16,FALSE))</f>
        <v xml:space="preserve"> </v>
      </c>
      <c r="G31" s="8" t="str">
        <f>IF(ISERROR(VLOOKUP($B31,#REF!,11,FALSE))=TRUE," ",VLOOKUP($B31,#REF!,11,FALSE))</f>
        <v xml:space="preserve"> </v>
      </c>
      <c r="H31" s="61" t="str">
        <f>IF(ISERROR(VLOOKUP($B31,#REF!,12,FALSE))=TRUE," ",VLOOKUP($B31,#REF!,12,FALSE))</f>
        <v xml:space="preserve"> </v>
      </c>
      <c r="I31" s="78" t="str">
        <f>IF(ISERROR(VLOOKUP($B31,#REF!,7,FALSE))=TRUE," ",VLOOKUP($B31,#REF!,7,FALSE))</f>
        <v xml:space="preserve"> </v>
      </c>
      <c r="J31" s="75">
        <v>0</v>
      </c>
      <c r="K31" s="58">
        <f>IF(ISERROR(VLOOKUP($I31,'З-М16-18БК'!$C$5:$E$54,2,FALSE))=TRUE,0,VLOOKUP($I31,'З-М16-18БК'!$C$5:$E$54,2,FALSE))</f>
        <v>0</v>
      </c>
      <c r="L31" s="71">
        <f>IF(ISERROR(VLOOKUP($I31,'З-М16-18БК'!$C$5:$E$54,3,FALSE))=TRUE,0,VLOOKUP($I31,'З-М16-18БК'!$C$5:$E$54,3,FALSE))</f>
        <v>0</v>
      </c>
      <c r="M31" s="58">
        <f>IF(ISERROR(VLOOKUP($I31,'З-М16-18БК'!$K$5:$M$54,2,FALSE))=TRUE,0,VLOOKUP($I31,'З-М16-18БК'!$K$5:$M$54,2,FALSE))</f>
        <v>0</v>
      </c>
      <c r="N31" s="71">
        <f>IF(ISERROR(VLOOKUP($I31,'З-М16-18БК'!$K$5:$M$54,3,FALSE))=TRUE,0,VLOOKUP($I31,'З-М16-18БК'!$K$5:$M$54,3,FALSE))</f>
        <v>0</v>
      </c>
      <c r="O31" s="58">
        <f>IF(ISERROR(VLOOKUP($I31,'З-М16-18БК'!$S$5:$U$54,2,FALSE))=TRUE,0,VLOOKUP($I31,'З-М16-18БК'!$S$5:$U$54,2,FALSE))</f>
        <v>0</v>
      </c>
      <c r="P31" s="71">
        <f>IF(ISERROR(VLOOKUP($I31,'З-М16-18БК'!$S$5:$U$54,3,FALSE))=TRUE,0,VLOOKUP($I31,'З-М16-18БК'!$S$5:$U$54,3,FALSE))</f>
        <v>0</v>
      </c>
      <c r="Q31" s="58">
        <f>IF(ISERROR(VLOOKUP($I31,'З-М16-18БК'!$AA$5:$AC$54,2,FALSE))=TRUE,0,VLOOKUP($I31,'З-М16-18БК'!$AA$5:$AC$54,2,FALSE))</f>
        <v>0</v>
      </c>
      <c r="R31" s="71">
        <f>IF(ISERROR(VLOOKUP($I31,'З-М16-18БК'!$AA$5:$AC$54,3,FALSE))=TRUE,0,VLOOKUP($I31,'З-М16-18БК'!$AA$5:$AC$54,3,FALSE))</f>
        <v>0</v>
      </c>
      <c r="S31" s="58">
        <f>IF(ISERROR(VLOOKUP($I31,'З-М16-18БК'!$AI$5:$AK$54,2,FALSE))=TRUE,0,VLOOKUP($I31,'З-М16-18БК'!$AI$5:$AK$54,2,FALSE))</f>
        <v>0</v>
      </c>
      <c r="T31" s="71">
        <f>IF(ISERROR(VLOOKUP($I31,'З-М16-18БК'!$AI$5:$AK$54,3,FALSE))=TRUE,0,VLOOKUP($I31,'З-М16-18БК'!$AI$5:$AK$54,3,FALSE))</f>
        <v>0</v>
      </c>
      <c r="U31" s="58">
        <f>IF(ISERROR(VLOOKUP($I31,'З-М16-18БК'!$AQ$5:$AS$54,2,FALSE))=TRUE,0,VLOOKUP($I31,'З-М16-18БК'!$AQ$5:$AS$54,2,FALSE))</f>
        <v>0</v>
      </c>
      <c r="V31" s="71">
        <f>IF(ISERROR(VLOOKUP($I31,'З-М16-18БК'!$AQ$5:$AS$54,3,FALSE))=TRUE,0,VLOOKUP($I31,'З-М16-18БК'!$AQ$5:$AS$54,3,FALSE))</f>
        <v>0</v>
      </c>
      <c r="W31" s="96">
        <f t="shared" si="0"/>
        <v>0</v>
      </c>
      <c r="X31" s="71">
        <f t="shared" si="1"/>
        <v>0</v>
      </c>
      <c r="Y31" s="72">
        <f t="shared" si="5"/>
        <v>0</v>
      </c>
      <c r="Z31" s="84" t="str">
        <f t="shared" si="6"/>
        <v xml:space="preserve"> </v>
      </c>
      <c r="AA31" s="84">
        <f t="shared" si="2"/>
        <v>0</v>
      </c>
      <c r="AB31" s="84"/>
      <c r="AC31" s="102">
        <f t="shared" si="3"/>
        <v>0</v>
      </c>
      <c r="AD31" s="87">
        <f t="shared" si="7"/>
        <v>0</v>
      </c>
      <c r="AE31" s="31">
        <f t="shared" si="8"/>
        <v>0</v>
      </c>
      <c r="AF31" s="31">
        <f t="shared" si="9"/>
        <v>0</v>
      </c>
      <c r="AG31" s="31">
        <f t="shared" si="10"/>
        <v>0</v>
      </c>
      <c r="AH31" s="31">
        <f t="shared" si="11"/>
        <v>0</v>
      </c>
      <c r="AI31" s="31">
        <f t="shared" si="4"/>
        <v>0</v>
      </c>
    </row>
    <row r="32" spans="1:35" ht="13.5" customHeight="1" x14ac:dyDescent="0.2">
      <c r="A32" s="8">
        <v>21</v>
      </c>
      <c r="B32" s="15" t="str">
        <f>IF(ISERROR(VLOOKUP($A32,#REF!,4,FALSE))=TRUE," ",VLOOKUP($A32,#REF!,4,FALSE))</f>
        <v xml:space="preserve"> </v>
      </c>
      <c r="C32" s="8" t="str">
        <f>IF(ISERROR(VLOOKUP($B32,#REF!,5,FALSE))=TRUE," ",IF(VLOOKUP($B32,#REF!,5,FALSE)=0,"б/р",VLOOKUP($B32,#REF!,5,FALSE)))</f>
        <v xml:space="preserve"> </v>
      </c>
      <c r="D32" s="8" t="str">
        <f>IF(ISERROR(VLOOKUP($B32,#REF!,8,FALSE))=TRUE," ",VLOOKUP($B32,#REF!,8,FALSE))</f>
        <v xml:space="preserve"> </v>
      </c>
      <c r="E32" s="8" t="str">
        <f>IF(ISERROR(VLOOKUP($B32,#REF!,6,FALSE))=TRUE," ",VLOOKUP($B32,#REF!,6,FALSE))</f>
        <v xml:space="preserve"> </v>
      </c>
      <c r="F32" s="8" t="str">
        <f>IF(ISERROR(VLOOKUP(B32,'Рейтинг М16-18БК'!$B$5:$Q$34,16,FALSE))=TRUE,IF(ISERROR(VLOOKUP(B32,#REF!,5,FALSE))=TRUE," ",VLOOKUP(B32,#REF!,5,FALSE)),VLOOKUP(B32,'Рейтинг М16-18БК'!$B$5:$Q$34,16,FALSE))</f>
        <v xml:space="preserve"> </v>
      </c>
      <c r="G32" s="8" t="str">
        <f>IF(ISERROR(VLOOKUP($B32,#REF!,11,FALSE))=TRUE," ",VLOOKUP($B32,#REF!,11,FALSE))</f>
        <v xml:space="preserve"> </v>
      </c>
      <c r="H32" s="61" t="str">
        <f>IF(ISERROR(VLOOKUP($B32,#REF!,12,FALSE))=TRUE," ",VLOOKUP($B32,#REF!,12,FALSE))</f>
        <v xml:space="preserve"> </v>
      </c>
      <c r="I32" s="78" t="str">
        <f>IF(ISERROR(VLOOKUP($B32,#REF!,7,FALSE))=TRUE," ",VLOOKUP($B32,#REF!,7,FALSE))</f>
        <v xml:space="preserve"> </v>
      </c>
      <c r="J32" s="75">
        <v>0</v>
      </c>
      <c r="K32" s="58">
        <f>IF(ISERROR(VLOOKUP($I32,'З-М16-18БК'!$C$5:$E$54,2,FALSE))=TRUE,0,VLOOKUP($I32,'З-М16-18БК'!$C$5:$E$54,2,FALSE))</f>
        <v>0</v>
      </c>
      <c r="L32" s="71">
        <f>IF(ISERROR(VLOOKUP($I32,'З-М16-18БК'!$C$5:$E$54,3,FALSE))=TRUE,0,VLOOKUP($I32,'З-М16-18БК'!$C$5:$E$54,3,FALSE))</f>
        <v>0</v>
      </c>
      <c r="M32" s="58">
        <f>IF(ISERROR(VLOOKUP($I32,'З-М16-18БК'!$K$5:$M$54,2,FALSE))=TRUE,0,VLOOKUP($I32,'З-М16-18БК'!$K$5:$M$54,2,FALSE))</f>
        <v>0</v>
      </c>
      <c r="N32" s="71">
        <f>IF(ISERROR(VLOOKUP($I32,'З-М16-18БК'!$K$5:$M$54,3,FALSE))=TRUE,0,VLOOKUP($I32,'З-М16-18БК'!$K$5:$M$54,3,FALSE))</f>
        <v>0</v>
      </c>
      <c r="O32" s="58">
        <f>IF(ISERROR(VLOOKUP($I32,'З-М16-18БК'!$S$5:$U$54,2,FALSE))=TRUE,0,VLOOKUP($I32,'З-М16-18БК'!$S$5:$U$54,2,FALSE))</f>
        <v>0</v>
      </c>
      <c r="P32" s="71">
        <f>IF(ISERROR(VLOOKUP($I32,'З-М16-18БК'!$S$5:$U$54,3,FALSE))=TRUE,0,VLOOKUP($I32,'З-М16-18БК'!$S$5:$U$54,3,FALSE))</f>
        <v>0</v>
      </c>
      <c r="Q32" s="58">
        <f>IF(ISERROR(VLOOKUP($I32,'З-М16-18БК'!$AA$5:$AC$54,2,FALSE))=TRUE,0,VLOOKUP($I32,'З-М16-18БК'!$AA$5:$AC$54,2,FALSE))</f>
        <v>0</v>
      </c>
      <c r="R32" s="71">
        <f>IF(ISERROR(VLOOKUP($I32,'З-М16-18БК'!$AA$5:$AC$54,3,FALSE))=TRUE,0,VLOOKUP($I32,'З-М16-18БК'!$AA$5:$AC$54,3,FALSE))</f>
        <v>0</v>
      </c>
      <c r="S32" s="58">
        <f>IF(ISERROR(VLOOKUP($I32,'З-М16-18БК'!$AI$5:$AK$54,2,FALSE))=TRUE,0,VLOOKUP($I32,'З-М16-18БК'!$AI$5:$AK$54,2,FALSE))</f>
        <v>0</v>
      </c>
      <c r="T32" s="71">
        <f>IF(ISERROR(VLOOKUP($I32,'З-М16-18БК'!$AI$5:$AK$54,3,FALSE))=TRUE,0,VLOOKUP($I32,'З-М16-18БК'!$AI$5:$AK$54,3,FALSE))</f>
        <v>0</v>
      </c>
      <c r="U32" s="58">
        <f>IF(ISERROR(VLOOKUP($I32,'З-М16-18БК'!$AQ$5:$AS$54,2,FALSE))=TRUE,0,VLOOKUP($I32,'З-М16-18БК'!$AQ$5:$AS$54,2,FALSE))</f>
        <v>0</v>
      </c>
      <c r="V32" s="71">
        <f>IF(ISERROR(VLOOKUP($I32,'З-М16-18БК'!$AQ$5:$AS$54,3,FALSE))=TRUE,0,VLOOKUP($I32,'З-М16-18БК'!$AQ$5:$AS$54,3,FALSE))</f>
        <v>0</v>
      </c>
      <c r="W32" s="96">
        <f t="shared" si="0"/>
        <v>0</v>
      </c>
      <c r="X32" s="71">
        <f t="shared" si="1"/>
        <v>0</v>
      </c>
      <c r="Y32" s="72">
        <f t="shared" si="5"/>
        <v>0</v>
      </c>
      <c r="Z32" s="84" t="str">
        <f t="shared" si="6"/>
        <v xml:space="preserve"> </v>
      </c>
      <c r="AA32" s="84">
        <f t="shared" si="2"/>
        <v>0</v>
      </c>
      <c r="AB32" s="84"/>
      <c r="AC32" s="102">
        <f t="shared" si="3"/>
        <v>0</v>
      </c>
      <c r="AD32" s="87">
        <f t="shared" si="7"/>
        <v>0</v>
      </c>
      <c r="AE32" s="31">
        <f t="shared" si="8"/>
        <v>0</v>
      </c>
      <c r="AF32" s="31">
        <f t="shared" si="9"/>
        <v>0</v>
      </c>
      <c r="AG32" s="31">
        <f t="shared" si="10"/>
        <v>0</v>
      </c>
      <c r="AH32" s="31">
        <f t="shared" si="11"/>
        <v>0</v>
      </c>
      <c r="AI32" s="31">
        <f t="shared" si="4"/>
        <v>0</v>
      </c>
    </row>
    <row r="33" spans="1:35" ht="13.5" customHeight="1" x14ac:dyDescent="0.2">
      <c r="A33" s="8">
        <v>22</v>
      </c>
      <c r="B33" s="15" t="str">
        <f>IF(ISERROR(VLOOKUP($A33,#REF!,4,FALSE))=TRUE," ",VLOOKUP($A33,#REF!,4,FALSE))</f>
        <v xml:space="preserve"> </v>
      </c>
      <c r="C33" s="8" t="str">
        <f>IF(ISERROR(VLOOKUP($B33,#REF!,5,FALSE))=TRUE," ",IF(VLOOKUP($B33,#REF!,5,FALSE)=0,"б/р",VLOOKUP($B33,#REF!,5,FALSE)))</f>
        <v xml:space="preserve"> </v>
      </c>
      <c r="D33" s="8" t="str">
        <f>IF(ISERROR(VLOOKUP($B33,#REF!,8,FALSE))=TRUE," ",VLOOKUP($B33,#REF!,8,FALSE))</f>
        <v xml:space="preserve"> </v>
      </c>
      <c r="E33" s="8" t="str">
        <f>IF(ISERROR(VLOOKUP($B33,#REF!,6,FALSE))=TRUE," ",VLOOKUP($B33,#REF!,6,FALSE))</f>
        <v xml:space="preserve"> </v>
      </c>
      <c r="F33" s="8" t="str">
        <f>IF(ISERROR(VLOOKUP(B33,'Рейтинг М16-18БК'!$B$5:$Q$34,16,FALSE))=TRUE,IF(ISERROR(VLOOKUP(B33,#REF!,5,FALSE))=TRUE," ",VLOOKUP(B33,#REF!,5,FALSE)),VLOOKUP(B33,'Рейтинг М16-18БК'!$B$5:$Q$34,16,FALSE))</f>
        <v xml:space="preserve"> </v>
      </c>
      <c r="G33" s="8" t="str">
        <f>IF(ISERROR(VLOOKUP($B33,#REF!,11,FALSE))=TRUE," ",VLOOKUP($B33,#REF!,11,FALSE))</f>
        <v xml:space="preserve"> </v>
      </c>
      <c r="H33" s="61" t="str">
        <f>IF(ISERROR(VLOOKUP($B33,#REF!,12,FALSE))=TRUE," ",VLOOKUP($B33,#REF!,12,FALSE))</f>
        <v xml:space="preserve"> </v>
      </c>
      <c r="I33" s="78" t="str">
        <f>IF(ISERROR(VLOOKUP($B33,#REF!,7,FALSE))=TRUE," ",VLOOKUP($B33,#REF!,7,FALSE))</f>
        <v xml:space="preserve"> </v>
      </c>
      <c r="J33" s="75">
        <v>0</v>
      </c>
      <c r="K33" s="58">
        <f>IF(ISERROR(VLOOKUP($I33,'З-М16-18БК'!$C$5:$E$54,2,FALSE))=TRUE,0,VLOOKUP($I33,'З-М16-18БК'!$C$5:$E$54,2,FALSE))</f>
        <v>0</v>
      </c>
      <c r="L33" s="71">
        <f>IF(ISERROR(VLOOKUP($I33,'З-М16-18БК'!$C$5:$E$54,3,FALSE))=TRUE,0,VLOOKUP($I33,'З-М16-18БК'!$C$5:$E$54,3,FALSE))</f>
        <v>0</v>
      </c>
      <c r="M33" s="58">
        <f>IF(ISERROR(VLOOKUP($I33,'З-М16-18БК'!$K$5:$M$54,2,FALSE))=TRUE,0,VLOOKUP($I33,'З-М16-18БК'!$K$5:$M$54,2,FALSE))</f>
        <v>0</v>
      </c>
      <c r="N33" s="71">
        <f>IF(ISERROR(VLOOKUP($I33,'З-М16-18БК'!$K$5:$M$54,3,FALSE))=TRUE,0,VLOOKUP($I33,'З-М16-18БК'!$K$5:$M$54,3,FALSE))</f>
        <v>0</v>
      </c>
      <c r="O33" s="58">
        <f>IF(ISERROR(VLOOKUP($I33,'З-М16-18БК'!$S$5:$U$54,2,FALSE))=TRUE,0,VLOOKUP($I33,'З-М16-18БК'!$S$5:$U$54,2,FALSE))</f>
        <v>0</v>
      </c>
      <c r="P33" s="71">
        <f>IF(ISERROR(VLOOKUP($I33,'З-М16-18БК'!$S$5:$U$54,3,FALSE))=TRUE,0,VLOOKUP($I33,'З-М16-18БК'!$S$5:$U$54,3,FALSE))</f>
        <v>0</v>
      </c>
      <c r="Q33" s="58">
        <f>IF(ISERROR(VLOOKUP($I33,'З-М16-18БК'!$AA$5:$AC$54,2,FALSE))=TRUE,0,VLOOKUP($I33,'З-М16-18БК'!$AA$5:$AC$54,2,FALSE))</f>
        <v>0</v>
      </c>
      <c r="R33" s="71">
        <f>IF(ISERROR(VLOOKUP($I33,'З-М16-18БК'!$AA$5:$AC$54,3,FALSE))=TRUE,0,VLOOKUP($I33,'З-М16-18БК'!$AA$5:$AC$54,3,FALSE))</f>
        <v>0</v>
      </c>
      <c r="S33" s="58">
        <f>IF(ISERROR(VLOOKUP($I33,'З-М16-18БК'!$AI$5:$AK$54,2,FALSE))=TRUE,0,VLOOKUP($I33,'З-М16-18БК'!$AI$5:$AK$54,2,FALSE))</f>
        <v>0</v>
      </c>
      <c r="T33" s="71">
        <f>IF(ISERROR(VLOOKUP($I33,'З-М16-18БК'!$AI$5:$AK$54,3,FALSE))=TRUE,0,VLOOKUP($I33,'З-М16-18БК'!$AI$5:$AK$54,3,FALSE))</f>
        <v>0</v>
      </c>
      <c r="U33" s="58">
        <f>IF(ISERROR(VLOOKUP($I33,'З-М16-18БК'!$AQ$5:$AS$54,2,FALSE))=TRUE,0,VLOOKUP($I33,'З-М16-18БК'!$AQ$5:$AS$54,2,FALSE))</f>
        <v>0</v>
      </c>
      <c r="V33" s="71">
        <f>IF(ISERROR(VLOOKUP($I33,'З-М16-18БК'!$AQ$5:$AS$54,3,FALSE))=TRUE,0,VLOOKUP($I33,'З-М16-18БК'!$AQ$5:$AS$54,3,FALSE))</f>
        <v>0</v>
      </c>
      <c r="W33" s="96">
        <f t="shared" si="0"/>
        <v>0</v>
      </c>
      <c r="X33" s="71">
        <f t="shared" si="1"/>
        <v>0</v>
      </c>
      <c r="Y33" s="72">
        <f t="shared" si="5"/>
        <v>0</v>
      </c>
      <c r="Z33" s="84" t="str">
        <f t="shared" si="6"/>
        <v xml:space="preserve"> </v>
      </c>
      <c r="AA33" s="84">
        <f t="shared" si="2"/>
        <v>0</v>
      </c>
      <c r="AB33" s="84"/>
      <c r="AC33" s="102">
        <f t="shared" si="3"/>
        <v>0</v>
      </c>
      <c r="AD33" s="87">
        <f t="shared" si="7"/>
        <v>0</v>
      </c>
      <c r="AE33" s="31">
        <f t="shared" si="8"/>
        <v>0</v>
      </c>
      <c r="AF33" s="31">
        <f t="shared" si="9"/>
        <v>0</v>
      </c>
      <c r="AG33" s="31">
        <f t="shared" si="10"/>
        <v>0</v>
      </c>
      <c r="AH33" s="31">
        <f t="shared" si="11"/>
        <v>0</v>
      </c>
      <c r="AI33" s="31">
        <f t="shared" si="4"/>
        <v>0</v>
      </c>
    </row>
    <row r="34" spans="1:35" ht="13.5" customHeight="1" x14ac:dyDescent="0.2">
      <c r="A34" s="8">
        <v>23</v>
      </c>
      <c r="B34" s="15" t="str">
        <f>IF(ISERROR(VLOOKUP($A34,#REF!,4,FALSE))=TRUE," ",VLOOKUP($A34,#REF!,4,FALSE))</f>
        <v xml:space="preserve"> </v>
      </c>
      <c r="C34" s="8" t="str">
        <f>IF(ISERROR(VLOOKUP($B34,#REF!,5,FALSE))=TRUE," ",IF(VLOOKUP($B34,#REF!,5,FALSE)=0,"б/р",VLOOKUP($B34,#REF!,5,FALSE)))</f>
        <v xml:space="preserve"> </v>
      </c>
      <c r="D34" s="8" t="str">
        <f>IF(ISERROR(VLOOKUP($B34,#REF!,8,FALSE))=TRUE," ",VLOOKUP($B34,#REF!,8,FALSE))</f>
        <v xml:space="preserve"> </v>
      </c>
      <c r="E34" s="8" t="str">
        <f>IF(ISERROR(VLOOKUP($B34,#REF!,6,FALSE))=TRUE," ",VLOOKUP($B34,#REF!,6,FALSE))</f>
        <v xml:space="preserve"> </v>
      </c>
      <c r="F34" s="8" t="str">
        <f>IF(ISERROR(VLOOKUP(B34,'Рейтинг М16-18БК'!$B$5:$Q$34,16,FALSE))=TRUE,IF(ISERROR(VLOOKUP(B34,#REF!,5,FALSE))=TRUE," ",VLOOKUP(B34,#REF!,5,FALSE)),VLOOKUP(B34,'Рейтинг М16-18БК'!$B$5:$Q$34,16,FALSE))</f>
        <v xml:space="preserve"> </v>
      </c>
      <c r="G34" s="8" t="str">
        <f>IF(ISERROR(VLOOKUP($B34,#REF!,11,FALSE))=TRUE," ",VLOOKUP($B34,#REF!,11,FALSE))</f>
        <v xml:space="preserve"> </v>
      </c>
      <c r="H34" s="61" t="str">
        <f>IF(ISERROR(VLOOKUP($B34,#REF!,12,FALSE))=TRUE," ",VLOOKUP($B34,#REF!,12,FALSE))</f>
        <v xml:space="preserve"> </v>
      </c>
      <c r="I34" s="78" t="str">
        <f>IF(ISERROR(VLOOKUP($B34,#REF!,7,FALSE))=TRUE," ",VLOOKUP($B34,#REF!,7,FALSE))</f>
        <v xml:space="preserve"> </v>
      </c>
      <c r="J34" s="75">
        <v>0</v>
      </c>
      <c r="K34" s="58">
        <f>IF(ISERROR(VLOOKUP($I34,'З-М16-18БК'!$C$5:$E$54,2,FALSE))=TRUE,0,VLOOKUP($I34,'З-М16-18БК'!$C$5:$E$54,2,FALSE))</f>
        <v>0</v>
      </c>
      <c r="L34" s="71">
        <f>IF(ISERROR(VLOOKUP($I34,'З-М16-18БК'!$C$5:$E$54,3,FALSE))=TRUE,0,VLOOKUP($I34,'З-М16-18БК'!$C$5:$E$54,3,FALSE))</f>
        <v>0</v>
      </c>
      <c r="M34" s="58">
        <f>IF(ISERROR(VLOOKUP($I34,'З-М16-18БК'!$K$5:$M$54,2,FALSE))=TRUE,0,VLOOKUP($I34,'З-М16-18БК'!$K$5:$M$54,2,FALSE))</f>
        <v>0</v>
      </c>
      <c r="N34" s="71">
        <f>IF(ISERROR(VLOOKUP($I34,'З-М16-18БК'!$K$5:$M$54,3,FALSE))=TRUE,0,VLOOKUP($I34,'З-М16-18БК'!$K$5:$M$54,3,FALSE))</f>
        <v>0</v>
      </c>
      <c r="O34" s="58">
        <f>IF(ISERROR(VLOOKUP($I34,'З-М16-18БК'!$S$5:$U$54,2,FALSE))=TRUE,0,VLOOKUP($I34,'З-М16-18БК'!$S$5:$U$54,2,FALSE))</f>
        <v>0</v>
      </c>
      <c r="P34" s="71">
        <f>IF(ISERROR(VLOOKUP($I34,'З-М16-18БК'!$S$5:$U$54,3,FALSE))=TRUE,0,VLOOKUP($I34,'З-М16-18БК'!$S$5:$U$54,3,FALSE))</f>
        <v>0</v>
      </c>
      <c r="Q34" s="58">
        <f>IF(ISERROR(VLOOKUP($I34,'З-М16-18БК'!$AA$5:$AC$54,2,FALSE))=TRUE,0,VLOOKUP($I34,'З-М16-18БК'!$AA$5:$AC$54,2,FALSE))</f>
        <v>0</v>
      </c>
      <c r="R34" s="71">
        <f>IF(ISERROR(VLOOKUP($I34,'З-М16-18БК'!$AA$5:$AC$54,3,FALSE))=TRUE,0,VLOOKUP($I34,'З-М16-18БК'!$AA$5:$AC$54,3,FALSE))</f>
        <v>0</v>
      </c>
      <c r="S34" s="58">
        <f>IF(ISERROR(VLOOKUP($I34,'З-М16-18БК'!$AI$5:$AK$54,2,FALSE))=TRUE,0,VLOOKUP($I34,'З-М16-18БК'!$AI$5:$AK$54,2,FALSE))</f>
        <v>0</v>
      </c>
      <c r="T34" s="71">
        <f>IF(ISERROR(VLOOKUP($I34,'З-М16-18БК'!$AI$5:$AK$54,3,FALSE))=TRUE,0,VLOOKUP($I34,'З-М16-18БК'!$AI$5:$AK$54,3,FALSE))</f>
        <v>0</v>
      </c>
      <c r="U34" s="58">
        <f>IF(ISERROR(VLOOKUP($I34,'З-М16-18БК'!$AQ$5:$AS$54,2,FALSE))=TRUE,0,VLOOKUP($I34,'З-М16-18БК'!$AQ$5:$AS$54,2,FALSE))</f>
        <v>0</v>
      </c>
      <c r="V34" s="71">
        <f>IF(ISERROR(VLOOKUP($I34,'З-М16-18БК'!$AQ$5:$AS$54,3,FALSE))=TRUE,0,VLOOKUP($I34,'З-М16-18БК'!$AQ$5:$AS$54,3,FALSE))</f>
        <v>0</v>
      </c>
      <c r="W34" s="96">
        <f t="shared" si="0"/>
        <v>0</v>
      </c>
      <c r="X34" s="71">
        <f t="shared" si="1"/>
        <v>0</v>
      </c>
      <c r="Y34" s="72">
        <f t="shared" si="5"/>
        <v>0</v>
      </c>
      <c r="Z34" s="84" t="str">
        <f t="shared" si="6"/>
        <v xml:space="preserve"> </v>
      </c>
      <c r="AA34" s="84">
        <f t="shared" si="2"/>
        <v>0</v>
      </c>
      <c r="AB34" s="84"/>
      <c r="AC34" s="102">
        <f t="shared" si="3"/>
        <v>0</v>
      </c>
      <c r="AD34" s="87">
        <f t="shared" si="7"/>
        <v>0</v>
      </c>
      <c r="AE34" s="31">
        <f t="shared" si="8"/>
        <v>0</v>
      </c>
      <c r="AF34" s="31">
        <f t="shared" si="9"/>
        <v>0</v>
      </c>
      <c r="AG34" s="31">
        <f t="shared" si="10"/>
        <v>0</v>
      </c>
      <c r="AH34" s="31">
        <f t="shared" si="11"/>
        <v>0</v>
      </c>
      <c r="AI34" s="31">
        <f t="shared" si="4"/>
        <v>0</v>
      </c>
    </row>
    <row r="35" spans="1:35" ht="13.5" customHeight="1" x14ac:dyDescent="0.2">
      <c r="A35" s="8">
        <v>24</v>
      </c>
      <c r="B35" s="15" t="str">
        <f>IF(ISERROR(VLOOKUP($A35,#REF!,4,FALSE))=TRUE," ",VLOOKUP($A35,#REF!,4,FALSE))</f>
        <v xml:space="preserve"> </v>
      </c>
      <c r="C35" s="8" t="str">
        <f>IF(ISERROR(VLOOKUP($B35,#REF!,5,FALSE))=TRUE," ",IF(VLOOKUP($B35,#REF!,5,FALSE)=0,"б/р",VLOOKUP($B35,#REF!,5,FALSE)))</f>
        <v xml:space="preserve"> </v>
      </c>
      <c r="D35" s="8" t="str">
        <f>IF(ISERROR(VLOOKUP($B35,#REF!,8,FALSE))=TRUE," ",VLOOKUP($B35,#REF!,8,FALSE))</f>
        <v xml:space="preserve"> </v>
      </c>
      <c r="E35" s="8" t="str">
        <f>IF(ISERROR(VLOOKUP($B35,#REF!,6,FALSE))=TRUE," ",VLOOKUP($B35,#REF!,6,FALSE))</f>
        <v xml:space="preserve"> </v>
      </c>
      <c r="F35" s="8" t="str">
        <f>IF(ISERROR(VLOOKUP(B35,'Рейтинг М16-18БК'!$B$5:$Q$34,16,FALSE))=TRUE,IF(ISERROR(VLOOKUP(B35,#REF!,5,FALSE))=TRUE," ",VLOOKUP(B35,#REF!,5,FALSE)),VLOOKUP(B35,'Рейтинг М16-18БК'!$B$5:$Q$34,16,FALSE))</f>
        <v xml:space="preserve"> </v>
      </c>
      <c r="G35" s="8" t="str">
        <f>IF(ISERROR(VLOOKUP($B35,#REF!,11,FALSE))=TRUE," ",VLOOKUP($B35,#REF!,11,FALSE))</f>
        <v xml:space="preserve"> </v>
      </c>
      <c r="H35" s="61" t="str">
        <f>IF(ISERROR(VLOOKUP($B35,#REF!,12,FALSE))=TRUE," ",VLOOKUP($B35,#REF!,12,FALSE))</f>
        <v xml:space="preserve"> </v>
      </c>
      <c r="I35" s="78" t="str">
        <f>IF(ISERROR(VLOOKUP($B35,#REF!,7,FALSE))=TRUE," ",VLOOKUP($B35,#REF!,7,FALSE))</f>
        <v xml:space="preserve"> </v>
      </c>
      <c r="J35" s="75">
        <v>0</v>
      </c>
      <c r="K35" s="58">
        <f>IF(ISERROR(VLOOKUP($I35,'З-М16-18БК'!$C$5:$E$54,2,FALSE))=TRUE,0,VLOOKUP($I35,'З-М16-18БК'!$C$5:$E$54,2,FALSE))</f>
        <v>0</v>
      </c>
      <c r="L35" s="71">
        <f>IF(ISERROR(VLOOKUP($I35,'З-М16-18БК'!$C$5:$E$54,3,FALSE))=TRUE,0,VLOOKUP($I35,'З-М16-18БК'!$C$5:$E$54,3,FALSE))</f>
        <v>0</v>
      </c>
      <c r="M35" s="58">
        <f>IF(ISERROR(VLOOKUP($I35,'З-М16-18БК'!$K$5:$M$54,2,FALSE))=TRUE,0,VLOOKUP($I35,'З-М16-18БК'!$K$5:$M$54,2,FALSE))</f>
        <v>0</v>
      </c>
      <c r="N35" s="71">
        <f>IF(ISERROR(VLOOKUP($I35,'З-М16-18БК'!$K$5:$M$54,3,FALSE))=TRUE,0,VLOOKUP($I35,'З-М16-18БК'!$K$5:$M$54,3,FALSE))</f>
        <v>0</v>
      </c>
      <c r="O35" s="58">
        <f>IF(ISERROR(VLOOKUP($I35,'З-М16-18БК'!$S$5:$U$54,2,FALSE))=TRUE,0,VLOOKUP($I35,'З-М16-18БК'!$S$5:$U$54,2,FALSE))</f>
        <v>0</v>
      </c>
      <c r="P35" s="71">
        <f>IF(ISERROR(VLOOKUP($I35,'З-М16-18БК'!$S$5:$U$54,3,FALSE))=TRUE,0,VLOOKUP($I35,'З-М16-18БК'!$S$5:$U$54,3,FALSE))</f>
        <v>0</v>
      </c>
      <c r="Q35" s="58">
        <f>IF(ISERROR(VLOOKUP($I35,'З-М16-18БК'!$AA$5:$AC$54,2,FALSE))=TRUE,0,VLOOKUP($I35,'З-М16-18БК'!$AA$5:$AC$54,2,FALSE))</f>
        <v>0</v>
      </c>
      <c r="R35" s="71">
        <f>IF(ISERROR(VLOOKUP($I35,'З-М16-18БК'!$AA$5:$AC$54,3,FALSE))=TRUE,0,VLOOKUP($I35,'З-М16-18БК'!$AA$5:$AC$54,3,FALSE))</f>
        <v>0</v>
      </c>
      <c r="S35" s="58">
        <f>IF(ISERROR(VLOOKUP($I35,'З-М16-18БК'!$AI$5:$AK$54,2,FALSE))=TRUE,0,VLOOKUP($I35,'З-М16-18БК'!$AI$5:$AK$54,2,FALSE))</f>
        <v>0</v>
      </c>
      <c r="T35" s="71">
        <f>IF(ISERROR(VLOOKUP($I35,'З-М16-18БК'!$AI$5:$AK$54,3,FALSE))=TRUE,0,VLOOKUP($I35,'З-М16-18БК'!$AI$5:$AK$54,3,FALSE))</f>
        <v>0</v>
      </c>
      <c r="U35" s="58">
        <f>IF(ISERROR(VLOOKUP($I35,'З-М16-18БК'!$AQ$5:$AS$54,2,FALSE))=TRUE,0,VLOOKUP($I35,'З-М16-18БК'!$AQ$5:$AS$54,2,FALSE))</f>
        <v>0</v>
      </c>
      <c r="V35" s="71">
        <f>IF(ISERROR(VLOOKUP($I35,'З-М16-18БК'!$AQ$5:$AS$54,3,FALSE))=TRUE,0,VLOOKUP($I35,'З-М16-18БК'!$AQ$5:$AS$54,3,FALSE))</f>
        <v>0</v>
      </c>
      <c r="W35" s="96">
        <f t="shared" si="0"/>
        <v>0</v>
      </c>
      <c r="X35" s="71">
        <f t="shared" si="1"/>
        <v>0</v>
      </c>
      <c r="Y35" s="72">
        <f t="shared" si="5"/>
        <v>0</v>
      </c>
      <c r="Z35" s="84" t="str">
        <f t="shared" si="6"/>
        <v xml:space="preserve"> </v>
      </c>
      <c r="AA35" s="84">
        <f t="shared" si="2"/>
        <v>0</v>
      </c>
      <c r="AB35" s="84"/>
      <c r="AC35" s="102">
        <f t="shared" si="3"/>
        <v>0</v>
      </c>
      <c r="AD35" s="87">
        <f t="shared" si="7"/>
        <v>0</v>
      </c>
      <c r="AE35" s="31">
        <f t="shared" si="8"/>
        <v>0</v>
      </c>
      <c r="AF35" s="31">
        <f t="shared" si="9"/>
        <v>0</v>
      </c>
      <c r="AG35" s="31">
        <f t="shared" si="10"/>
        <v>0</v>
      </c>
      <c r="AH35" s="31">
        <f t="shared" si="11"/>
        <v>0</v>
      </c>
      <c r="AI35" s="31">
        <f t="shared" si="4"/>
        <v>0</v>
      </c>
    </row>
    <row r="36" spans="1:35" ht="13.5" customHeight="1" x14ac:dyDescent="0.2">
      <c r="A36" s="8">
        <v>25</v>
      </c>
      <c r="B36" s="15" t="str">
        <f>IF(ISERROR(VLOOKUP($A36,#REF!,4,FALSE))=TRUE," ",VLOOKUP($A36,#REF!,4,FALSE))</f>
        <v xml:space="preserve"> </v>
      </c>
      <c r="C36" s="8" t="str">
        <f>IF(ISERROR(VLOOKUP($B36,#REF!,5,FALSE))=TRUE," ",IF(VLOOKUP($B36,#REF!,5,FALSE)=0,"б/р",VLOOKUP($B36,#REF!,5,FALSE)))</f>
        <v xml:space="preserve"> </v>
      </c>
      <c r="D36" s="8" t="str">
        <f>IF(ISERROR(VLOOKUP($B36,#REF!,8,FALSE))=TRUE," ",VLOOKUP($B36,#REF!,8,FALSE))</f>
        <v xml:space="preserve"> </v>
      </c>
      <c r="E36" s="8" t="str">
        <f>IF(ISERROR(VLOOKUP($B36,#REF!,6,FALSE))=TRUE," ",VLOOKUP($B36,#REF!,6,FALSE))</f>
        <v xml:space="preserve"> </v>
      </c>
      <c r="F36" s="8" t="str">
        <f>IF(ISERROR(VLOOKUP(B36,'Рейтинг М16-18БК'!$B$5:$Q$34,16,FALSE))=TRUE,IF(ISERROR(VLOOKUP(B36,#REF!,5,FALSE))=TRUE," ",VLOOKUP(B36,#REF!,5,FALSE)),VLOOKUP(B36,'Рейтинг М16-18БК'!$B$5:$Q$34,16,FALSE))</f>
        <v xml:space="preserve"> </v>
      </c>
      <c r="G36" s="8" t="str">
        <f>IF(ISERROR(VLOOKUP($B36,#REF!,11,FALSE))=TRUE," ",VLOOKUP($B36,#REF!,11,FALSE))</f>
        <v xml:space="preserve"> </v>
      </c>
      <c r="H36" s="61" t="str">
        <f>IF(ISERROR(VLOOKUP($B36,#REF!,12,FALSE))=TRUE," ",VLOOKUP($B36,#REF!,12,FALSE))</f>
        <v xml:space="preserve"> </v>
      </c>
      <c r="I36" s="78" t="str">
        <f>IF(ISERROR(VLOOKUP($B36,#REF!,7,FALSE))=TRUE," ",VLOOKUP($B36,#REF!,7,FALSE))</f>
        <v xml:space="preserve"> </v>
      </c>
      <c r="J36" s="75">
        <v>0</v>
      </c>
      <c r="K36" s="58">
        <f>IF(ISERROR(VLOOKUP($I36,'З-М16-18БК'!$C$5:$E$54,2,FALSE))=TRUE,0,VLOOKUP($I36,'З-М16-18БК'!$C$5:$E$54,2,FALSE))</f>
        <v>0</v>
      </c>
      <c r="L36" s="71">
        <f>IF(ISERROR(VLOOKUP($I36,'З-М16-18БК'!$C$5:$E$54,3,FALSE))=TRUE,0,VLOOKUP($I36,'З-М16-18БК'!$C$5:$E$54,3,FALSE))</f>
        <v>0</v>
      </c>
      <c r="M36" s="58">
        <f>IF(ISERROR(VLOOKUP($I36,'З-М16-18БК'!$K$5:$M$54,2,FALSE))=TRUE,0,VLOOKUP($I36,'З-М16-18БК'!$K$5:$M$54,2,FALSE))</f>
        <v>0</v>
      </c>
      <c r="N36" s="71">
        <f>IF(ISERROR(VLOOKUP($I36,'З-М16-18БК'!$K$5:$M$54,3,FALSE))=TRUE,0,VLOOKUP($I36,'З-М16-18БК'!$K$5:$M$54,3,FALSE))</f>
        <v>0</v>
      </c>
      <c r="O36" s="58">
        <f>IF(ISERROR(VLOOKUP($I36,'З-М16-18БК'!$S$5:$U$54,2,FALSE))=TRUE,0,VLOOKUP($I36,'З-М16-18БК'!$S$5:$U$54,2,FALSE))</f>
        <v>0</v>
      </c>
      <c r="P36" s="71">
        <f>IF(ISERROR(VLOOKUP($I36,'З-М16-18БК'!$S$5:$U$54,3,FALSE))=TRUE,0,VLOOKUP($I36,'З-М16-18БК'!$S$5:$U$54,3,FALSE))</f>
        <v>0</v>
      </c>
      <c r="Q36" s="58">
        <f>IF(ISERROR(VLOOKUP($I36,'З-М16-18БК'!$AA$5:$AC$54,2,FALSE))=TRUE,0,VLOOKUP($I36,'З-М16-18БК'!$AA$5:$AC$54,2,FALSE))</f>
        <v>0</v>
      </c>
      <c r="R36" s="71">
        <f>IF(ISERROR(VLOOKUP($I36,'З-М16-18БК'!$AA$5:$AC$54,3,FALSE))=TRUE,0,VLOOKUP($I36,'З-М16-18БК'!$AA$5:$AC$54,3,FALSE))</f>
        <v>0</v>
      </c>
      <c r="S36" s="58">
        <f>IF(ISERROR(VLOOKUP($I36,'З-М16-18БК'!$AI$5:$AK$54,2,FALSE))=TRUE,0,VLOOKUP($I36,'З-М16-18БК'!$AI$5:$AK$54,2,FALSE))</f>
        <v>0</v>
      </c>
      <c r="T36" s="71">
        <f>IF(ISERROR(VLOOKUP($I36,'З-М16-18БК'!$AI$5:$AK$54,3,FALSE))=TRUE,0,VLOOKUP($I36,'З-М16-18БК'!$AI$5:$AK$54,3,FALSE))</f>
        <v>0</v>
      </c>
      <c r="U36" s="58">
        <f>IF(ISERROR(VLOOKUP($I36,'З-М16-18БК'!$AQ$5:$AS$54,2,FALSE))=TRUE,0,VLOOKUP($I36,'З-М16-18БК'!$AQ$5:$AS$54,2,FALSE))</f>
        <v>0</v>
      </c>
      <c r="V36" s="71">
        <f>IF(ISERROR(VLOOKUP($I36,'З-М16-18БК'!$AQ$5:$AS$54,3,FALSE))=TRUE,0,VLOOKUP($I36,'З-М16-18БК'!$AQ$5:$AS$54,3,FALSE))</f>
        <v>0</v>
      </c>
      <c r="W36" s="96">
        <f t="shared" si="0"/>
        <v>0</v>
      </c>
      <c r="X36" s="71">
        <f t="shared" si="1"/>
        <v>0</v>
      </c>
      <c r="Y36" s="72">
        <f t="shared" si="5"/>
        <v>0</v>
      </c>
      <c r="Z36" s="84" t="str">
        <f t="shared" si="6"/>
        <v xml:space="preserve"> </v>
      </c>
      <c r="AA36" s="84">
        <f t="shared" si="2"/>
        <v>0</v>
      </c>
      <c r="AB36" s="84"/>
      <c r="AC36" s="102">
        <f t="shared" si="3"/>
        <v>0</v>
      </c>
      <c r="AD36" s="87">
        <f t="shared" si="7"/>
        <v>0</v>
      </c>
      <c r="AE36" s="31">
        <f t="shared" si="8"/>
        <v>0</v>
      </c>
      <c r="AF36" s="31">
        <f t="shared" si="9"/>
        <v>0</v>
      </c>
      <c r="AG36" s="31">
        <f t="shared" si="10"/>
        <v>0</v>
      </c>
      <c r="AH36" s="31">
        <f t="shared" si="11"/>
        <v>0</v>
      </c>
      <c r="AI36" s="31">
        <f t="shared" si="4"/>
        <v>0</v>
      </c>
    </row>
    <row r="37" spans="1:35" ht="13.5" customHeight="1" x14ac:dyDescent="0.2">
      <c r="A37" s="8">
        <v>26</v>
      </c>
      <c r="B37" s="15" t="str">
        <f>IF(ISERROR(VLOOKUP($A37,#REF!,4,FALSE))=TRUE," ",VLOOKUP($A37,#REF!,4,FALSE))</f>
        <v xml:space="preserve"> </v>
      </c>
      <c r="C37" s="8" t="str">
        <f>IF(ISERROR(VLOOKUP($B37,#REF!,5,FALSE))=TRUE," ",IF(VLOOKUP($B37,#REF!,5,FALSE)=0,"б/р",VLOOKUP($B37,#REF!,5,FALSE)))</f>
        <v xml:space="preserve"> </v>
      </c>
      <c r="D37" s="8" t="str">
        <f>IF(ISERROR(VLOOKUP($B37,#REF!,8,FALSE))=TRUE," ",VLOOKUP($B37,#REF!,8,FALSE))</f>
        <v xml:space="preserve"> </v>
      </c>
      <c r="E37" s="8" t="str">
        <f>IF(ISERROR(VLOOKUP($B37,#REF!,6,FALSE))=TRUE," ",VLOOKUP($B37,#REF!,6,FALSE))</f>
        <v xml:space="preserve"> </v>
      </c>
      <c r="F37" s="8" t="str">
        <f>IF(ISERROR(VLOOKUP(B37,'Рейтинг М16-18БК'!$B$5:$Q$34,16,FALSE))=TRUE,IF(ISERROR(VLOOKUP(B37,#REF!,5,FALSE))=TRUE," ",VLOOKUP(B37,#REF!,5,FALSE)),VLOOKUP(B37,'Рейтинг М16-18БК'!$B$5:$Q$34,16,FALSE))</f>
        <v xml:space="preserve"> </v>
      </c>
      <c r="G37" s="8" t="str">
        <f>IF(ISERROR(VLOOKUP($B37,#REF!,11,FALSE))=TRUE," ",VLOOKUP($B37,#REF!,11,FALSE))</f>
        <v xml:space="preserve"> </v>
      </c>
      <c r="H37" s="61" t="str">
        <f>IF(ISERROR(VLOOKUP($B37,#REF!,12,FALSE))=TRUE," ",VLOOKUP($B37,#REF!,12,FALSE))</f>
        <v xml:space="preserve"> </v>
      </c>
      <c r="I37" s="78" t="str">
        <f>IF(ISERROR(VLOOKUP($B37,#REF!,7,FALSE))=TRUE," ",VLOOKUP($B37,#REF!,7,FALSE))</f>
        <v xml:space="preserve"> </v>
      </c>
      <c r="J37" s="75">
        <v>0</v>
      </c>
      <c r="K37" s="58">
        <f>IF(ISERROR(VLOOKUP($I37,'З-М16-18БК'!$C$5:$E$54,2,FALSE))=TRUE,0,VLOOKUP($I37,'З-М16-18БК'!$C$5:$E$54,2,FALSE))</f>
        <v>0</v>
      </c>
      <c r="L37" s="71">
        <f>IF(ISERROR(VLOOKUP($I37,'З-М16-18БК'!$C$5:$E$54,3,FALSE))=TRUE,0,VLOOKUP($I37,'З-М16-18БК'!$C$5:$E$54,3,FALSE))</f>
        <v>0</v>
      </c>
      <c r="M37" s="58">
        <f>IF(ISERROR(VLOOKUP($I37,'З-М16-18БК'!$K$5:$M$54,2,FALSE))=TRUE,0,VLOOKUP($I37,'З-М16-18БК'!$K$5:$M$54,2,FALSE))</f>
        <v>0</v>
      </c>
      <c r="N37" s="71">
        <f>IF(ISERROR(VLOOKUP($I37,'З-М16-18БК'!$K$5:$M$54,3,FALSE))=TRUE,0,VLOOKUP($I37,'З-М16-18БК'!$K$5:$M$54,3,FALSE))</f>
        <v>0</v>
      </c>
      <c r="O37" s="58">
        <f>IF(ISERROR(VLOOKUP($I37,'З-М16-18БК'!$S$5:$U$54,2,FALSE))=TRUE,0,VLOOKUP($I37,'З-М16-18БК'!$S$5:$U$54,2,FALSE))</f>
        <v>0</v>
      </c>
      <c r="P37" s="71">
        <f>IF(ISERROR(VLOOKUP($I37,'З-М16-18БК'!$S$5:$U$54,3,FALSE))=TRUE,0,VLOOKUP($I37,'З-М16-18БК'!$S$5:$U$54,3,FALSE))</f>
        <v>0</v>
      </c>
      <c r="Q37" s="58">
        <f>IF(ISERROR(VLOOKUP($I37,'З-М16-18БК'!$AA$5:$AC$54,2,FALSE))=TRUE,0,VLOOKUP($I37,'З-М16-18БК'!$AA$5:$AC$54,2,FALSE))</f>
        <v>0</v>
      </c>
      <c r="R37" s="71">
        <f>IF(ISERROR(VLOOKUP($I37,'З-М16-18БК'!$AA$5:$AC$54,3,FALSE))=TRUE,0,VLOOKUP($I37,'З-М16-18БК'!$AA$5:$AC$54,3,FALSE))</f>
        <v>0</v>
      </c>
      <c r="S37" s="58">
        <f>IF(ISERROR(VLOOKUP($I37,'З-М16-18БК'!$AI$5:$AK$54,2,FALSE))=TRUE,0,VLOOKUP($I37,'З-М16-18БК'!$AI$5:$AK$54,2,FALSE))</f>
        <v>0</v>
      </c>
      <c r="T37" s="71">
        <f>IF(ISERROR(VLOOKUP($I37,'З-М16-18БК'!$AI$5:$AK$54,3,FALSE))=TRUE,0,VLOOKUP($I37,'З-М16-18БК'!$AI$5:$AK$54,3,FALSE))</f>
        <v>0</v>
      </c>
      <c r="U37" s="58">
        <f>IF(ISERROR(VLOOKUP($I37,'З-М16-18БК'!$AQ$5:$AS$54,2,FALSE))=TRUE,0,VLOOKUP($I37,'З-М16-18БК'!$AQ$5:$AS$54,2,FALSE))</f>
        <v>0</v>
      </c>
      <c r="V37" s="71">
        <f>IF(ISERROR(VLOOKUP($I37,'З-М16-18БК'!$AQ$5:$AS$54,3,FALSE))=TRUE,0,VLOOKUP($I37,'З-М16-18БК'!$AQ$5:$AS$54,3,FALSE))</f>
        <v>0</v>
      </c>
      <c r="W37" s="96">
        <f t="shared" si="0"/>
        <v>0</v>
      </c>
      <c r="X37" s="71">
        <f t="shared" si="1"/>
        <v>0</v>
      </c>
      <c r="Y37" s="72">
        <f t="shared" si="5"/>
        <v>0</v>
      </c>
      <c r="Z37" s="84" t="str">
        <f t="shared" si="6"/>
        <v xml:space="preserve"> </v>
      </c>
      <c r="AA37" s="84">
        <f t="shared" si="2"/>
        <v>0</v>
      </c>
      <c r="AB37" s="84"/>
      <c r="AC37" s="102">
        <f t="shared" si="3"/>
        <v>0</v>
      </c>
      <c r="AD37" s="87">
        <f t="shared" si="7"/>
        <v>0</v>
      </c>
      <c r="AE37" s="31">
        <f t="shared" si="8"/>
        <v>0</v>
      </c>
      <c r="AF37" s="31">
        <f t="shared" si="9"/>
        <v>0</v>
      </c>
      <c r="AG37" s="31">
        <f t="shared" si="10"/>
        <v>0</v>
      </c>
      <c r="AH37" s="31">
        <f t="shared" si="11"/>
        <v>0</v>
      </c>
      <c r="AI37" s="31">
        <f t="shared" si="4"/>
        <v>0</v>
      </c>
    </row>
    <row r="38" spans="1:35" ht="13.5" customHeight="1" thickBot="1" x14ac:dyDescent="0.25">
      <c r="A38" s="8">
        <v>27</v>
      </c>
      <c r="B38" s="15" t="str">
        <f>IF(ISERROR(VLOOKUP($A38,#REF!,4,FALSE))=TRUE," ",VLOOKUP($A38,#REF!,4,FALSE))</f>
        <v xml:space="preserve"> </v>
      </c>
      <c r="C38" s="8" t="str">
        <f>IF(ISERROR(VLOOKUP($B38,#REF!,5,FALSE))=TRUE," ",IF(VLOOKUP($B38,#REF!,5,FALSE)=0,"б/р",VLOOKUP($B38,#REF!,5,FALSE)))</f>
        <v xml:space="preserve"> </v>
      </c>
      <c r="D38" s="8" t="str">
        <f>IF(ISERROR(VLOOKUP($B38,#REF!,8,FALSE))=TRUE," ",VLOOKUP($B38,#REF!,8,FALSE))</f>
        <v xml:space="preserve"> </v>
      </c>
      <c r="E38" s="8" t="str">
        <f>IF(ISERROR(VLOOKUP($B38,#REF!,6,FALSE))=TRUE," ",VLOOKUP($B38,#REF!,6,FALSE))</f>
        <v xml:space="preserve"> </v>
      </c>
      <c r="F38" s="8" t="str">
        <f>IF(ISERROR(VLOOKUP(B38,'Рейтинг М16-18БК'!$B$5:$Q$34,16,FALSE))=TRUE,IF(ISERROR(VLOOKUP(B38,#REF!,5,FALSE))=TRUE," ",VLOOKUP(B38,#REF!,5,FALSE)),VLOOKUP(B38,'Рейтинг М16-18БК'!$B$5:$Q$34,16,FALSE))</f>
        <v xml:space="preserve"> </v>
      </c>
      <c r="G38" s="8" t="str">
        <f>IF(ISERROR(VLOOKUP($B38,#REF!,11,FALSE))=TRUE," ",VLOOKUP($B38,#REF!,11,FALSE))</f>
        <v xml:space="preserve"> </v>
      </c>
      <c r="H38" s="61" t="str">
        <f>IF(ISERROR(VLOOKUP($B38,#REF!,12,FALSE))=TRUE," ",VLOOKUP($B38,#REF!,12,FALSE))</f>
        <v xml:space="preserve"> </v>
      </c>
      <c r="I38" s="78" t="str">
        <f>IF(ISERROR(VLOOKUP($B38,#REF!,7,FALSE))=TRUE," ",VLOOKUP($B38,#REF!,7,FALSE))</f>
        <v xml:space="preserve"> </v>
      </c>
      <c r="J38" s="75">
        <v>0</v>
      </c>
      <c r="K38" s="9">
        <f>IF(ISERROR(VLOOKUP($I38,'З-М16-18БК'!$C$5:$E$54,2,FALSE))=TRUE,0,VLOOKUP($I38,'З-М16-18БК'!$C$5:$E$54,2,FALSE))</f>
        <v>0</v>
      </c>
      <c r="L38" s="82">
        <f>IF(ISERROR(VLOOKUP($I38,'З-М16-18БК'!$C$5:$E$54,3,FALSE))=TRUE,0,VLOOKUP($I38,'З-М16-18БК'!$C$5:$E$54,3,FALSE))</f>
        <v>0</v>
      </c>
      <c r="M38" s="9">
        <f>IF(ISERROR(VLOOKUP($I38,'З-М16-18БК'!$K$5:$M$54,2,FALSE))=TRUE,0,VLOOKUP($I38,'З-М16-18БК'!$K$5:$M$54,2,FALSE))</f>
        <v>0</v>
      </c>
      <c r="N38" s="82">
        <f>IF(ISERROR(VLOOKUP($I38,'З-М16-18БК'!$K$5:$M$54,3,FALSE))=TRUE,0,VLOOKUP($I38,'З-М16-18БК'!$K$5:$M$54,3,FALSE))</f>
        <v>0</v>
      </c>
      <c r="O38" s="9">
        <f>IF(ISERROR(VLOOKUP($I38,'З-М16-18БК'!$S$5:$U$54,2,FALSE))=TRUE,0,VLOOKUP($I38,'З-М16-18БК'!$S$5:$U$54,2,FALSE))</f>
        <v>0</v>
      </c>
      <c r="P38" s="82">
        <f>IF(ISERROR(VLOOKUP($I38,'З-М16-18БК'!$S$5:$U$54,3,FALSE))=TRUE,0,VLOOKUP($I38,'З-М16-18БК'!$S$5:$U$54,3,FALSE))</f>
        <v>0</v>
      </c>
      <c r="Q38" s="9">
        <f>IF(ISERROR(VLOOKUP($I38,'З-М16-18БК'!$AA$5:$AC$54,2,FALSE))=TRUE,0,VLOOKUP($I38,'З-М16-18БК'!$AA$5:$AC$54,2,FALSE))</f>
        <v>0</v>
      </c>
      <c r="R38" s="82">
        <f>IF(ISERROR(VLOOKUP($I38,'З-М16-18БК'!$AA$5:$AC$54,3,FALSE))=TRUE,0,VLOOKUP($I38,'З-М16-18БК'!$AA$5:$AC$54,3,FALSE))</f>
        <v>0</v>
      </c>
      <c r="S38" s="9">
        <f>IF(ISERROR(VLOOKUP($I38,'З-М16-18БК'!$AI$5:$AK$54,2,FALSE))=TRUE,0,VLOOKUP($I38,'З-М16-18БК'!$AI$5:$AK$54,2,FALSE))</f>
        <v>0</v>
      </c>
      <c r="T38" s="82">
        <f>IF(ISERROR(VLOOKUP($I38,'З-М16-18БК'!$AI$5:$AK$54,3,FALSE))=TRUE,0,VLOOKUP($I38,'З-М16-18БК'!$AI$5:$AK$54,3,FALSE))</f>
        <v>0</v>
      </c>
      <c r="U38" s="58">
        <f>IF(ISERROR(VLOOKUP($I38,'З-М16-18БК'!$AQ$5:$AS$54,2,FALSE))=TRUE,0,VLOOKUP($I38,'З-М16-18БК'!$AQ$5:$AS$54,2,FALSE))</f>
        <v>0</v>
      </c>
      <c r="V38" s="71">
        <f>IF(ISERROR(VLOOKUP($I38,'З-М16-18БК'!$AQ$5:$AS$54,3,FALSE))=TRUE,0,VLOOKUP($I38,'З-М16-18БК'!$AQ$5:$AS$54,3,FALSE))</f>
        <v>0</v>
      </c>
      <c r="W38" s="96">
        <f t="shared" si="0"/>
        <v>0</v>
      </c>
      <c r="X38" s="71">
        <f t="shared" si="1"/>
        <v>0</v>
      </c>
      <c r="Y38" s="72">
        <f t="shared" si="5"/>
        <v>0</v>
      </c>
      <c r="Z38" s="84" t="str">
        <f t="shared" si="6"/>
        <v xml:space="preserve"> </v>
      </c>
      <c r="AA38" s="84">
        <f t="shared" si="2"/>
        <v>0</v>
      </c>
      <c r="AB38" s="84"/>
      <c r="AC38" s="103">
        <f t="shared" si="3"/>
        <v>0</v>
      </c>
      <c r="AD38" s="88">
        <f t="shared" si="7"/>
        <v>0</v>
      </c>
      <c r="AE38" s="89">
        <f t="shared" si="8"/>
        <v>0</v>
      </c>
      <c r="AF38" s="89">
        <f t="shared" si="9"/>
        <v>0</v>
      </c>
      <c r="AG38" s="89">
        <f t="shared" si="10"/>
        <v>0</v>
      </c>
      <c r="AH38" s="89">
        <f t="shared" si="11"/>
        <v>0</v>
      </c>
      <c r="AI38" s="31">
        <f t="shared" si="4"/>
        <v>0</v>
      </c>
    </row>
    <row r="39" spans="1:35" ht="13.5" customHeight="1" x14ac:dyDescent="0.2"/>
    <row r="40" spans="1:35" ht="13.5" customHeight="1" x14ac:dyDescent="0.2">
      <c r="B40" t="s">
        <v>12</v>
      </c>
      <c r="J40" t="s">
        <v>13</v>
      </c>
      <c r="P40" t="s">
        <v>20</v>
      </c>
    </row>
    <row r="41" spans="1:35" ht="13.5" customHeight="1" x14ac:dyDescent="0.2"/>
  </sheetData>
  <mergeCells count="19">
    <mergeCell ref="D9:D11"/>
    <mergeCell ref="F9:F11"/>
    <mergeCell ref="G9:G11"/>
    <mergeCell ref="H9:H11"/>
    <mergeCell ref="I9:I11"/>
    <mergeCell ref="AD11:AH11"/>
    <mergeCell ref="AC9:AC11"/>
    <mergeCell ref="K10:L10"/>
    <mergeCell ref="M10:N10"/>
    <mergeCell ref="O10:P10"/>
    <mergeCell ref="Q10:R10"/>
    <mergeCell ref="S10:T10"/>
    <mergeCell ref="U10:V10"/>
    <mergeCell ref="W10:X10"/>
    <mergeCell ref="Y10:Y11"/>
    <mergeCell ref="Z10:Z11"/>
    <mergeCell ref="K9:AB9"/>
    <mergeCell ref="AA10:AA11"/>
    <mergeCell ref="AB10:AB11"/>
  </mergeCells>
  <printOptions gridLinesSet="0"/>
  <pageMargins left="0.19685039370078741" right="0.19685039370078741" top="0.59055118110236227" bottom="0.59055118110236227" header="0.51181102362204722" footer="0.51181102362204722"/>
  <pageSetup paperSize="9" scale="88" orientation="landscape" horizontalDpi="120" verticalDpi="144" r:id="rId1"/>
  <headerFooter alignWithMargins="0">
    <oddHeader>&amp;A</oddHeader>
    <oddFooter>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U54"/>
  <sheetViews>
    <sheetView zoomScale="90" zoomScaleNormal="90" workbookViewId="0">
      <selection activeCell="A5" sqref="A5"/>
    </sheetView>
  </sheetViews>
  <sheetFormatPr defaultRowHeight="12.75" x14ac:dyDescent="0.2"/>
  <cols>
    <col min="1" max="1" width="3.85546875" style="2" customWidth="1"/>
    <col min="2" max="2" width="5.7109375" style="2" customWidth="1"/>
    <col min="3" max="3" width="15.42578125" style="63" customWidth="1"/>
    <col min="4" max="4" width="5.85546875" style="2" customWidth="1"/>
    <col min="5" max="5" width="11.7109375" style="2" bestFit="1" customWidth="1"/>
    <col min="6" max="6" width="10.85546875" style="2" bestFit="1" customWidth="1"/>
    <col min="7" max="7" width="10.5703125" style="2" bestFit="1" customWidth="1"/>
    <col min="8" max="8" width="1.140625" customWidth="1"/>
    <col min="9" max="9" width="3.85546875" customWidth="1"/>
    <col min="10" max="10" width="5.7109375" customWidth="1"/>
    <col min="11" max="11" width="15.42578125" customWidth="1"/>
    <col min="12" max="12" width="5.85546875" customWidth="1"/>
    <col min="13" max="13" width="11.7109375" bestFit="1" customWidth="1"/>
    <col min="14" max="14" width="10.85546875" bestFit="1" customWidth="1"/>
    <col min="15" max="15" width="10.5703125" bestFit="1" customWidth="1"/>
    <col min="16" max="16" width="1.140625" customWidth="1"/>
    <col min="17" max="17" width="3.85546875" customWidth="1"/>
    <col min="18" max="18" width="5.7109375" customWidth="1"/>
    <col min="19" max="19" width="15.42578125" customWidth="1"/>
    <col min="20" max="20" width="5.85546875" customWidth="1"/>
    <col min="21" max="21" width="11.7109375" bestFit="1" customWidth="1"/>
    <col min="22" max="22" width="10.85546875" bestFit="1" customWidth="1"/>
    <col min="23" max="23" width="10.5703125" bestFit="1" customWidth="1"/>
    <col min="24" max="24" width="0.85546875" customWidth="1"/>
    <col min="25" max="25" width="3.85546875" customWidth="1"/>
    <col min="26" max="26" width="5.7109375" customWidth="1"/>
    <col min="27" max="27" width="15.42578125" customWidth="1"/>
    <col min="28" max="28" width="5.85546875" customWidth="1"/>
    <col min="32" max="32" width="1.42578125" customWidth="1"/>
    <col min="33" max="33" width="3.85546875" customWidth="1"/>
    <col min="34" max="34" width="5.7109375" customWidth="1"/>
    <col min="35" max="35" width="15.42578125" customWidth="1"/>
    <col min="36" max="36" width="5.85546875" customWidth="1"/>
    <col min="40" max="40" width="1.140625" customWidth="1"/>
    <col min="41" max="41" width="3.85546875" customWidth="1"/>
    <col min="42" max="42" width="5.7109375" customWidth="1"/>
    <col min="43" max="43" width="15.42578125" customWidth="1"/>
    <col min="44" max="44" width="5.85546875" customWidth="1"/>
    <col min="48" max="48" width="1" customWidth="1"/>
  </cols>
  <sheetData>
    <row r="1" spans="1:47" ht="15.75" x14ac:dyDescent="0.25">
      <c r="A1" s="63"/>
      <c r="B1" s="64"/>
      <c r="C1" s="97" t="s">
        <v>85</v>
      </c>
      <c r="D1" s="99" t="e">
        <f>#REF!</f>
        <v>#REF!</v>
      </c>
    </row>
    <row r="3" spans="1:47" ht="16.5" thickBot="1" x14ac:dyDescent="0.3">
      <c r="A3" s="67" t="s">
        <v>44</v>
      </c>
      <c r="B3" s="17"/>
      <c r="C3" s="65"/>
      <c r="D3" s="17"/>
      <c r="E3" s="17"/>
      <c r="F3" s="17"/>
      <c r="I3" s="67" t="s">
        <v>47</v>
      </c>
      <c r="J3" s="17"/>
      <c r="K3" s="65"/>
      <c r="L3" s="17"/>
      <c r="M3" s="17"/>
      <c r="N3" s="17"/>
      <c r="O3" s="2"/>
      <c r="Q3" s="67" t="s">
        <v>48</v>
      </c>
      <c r="R3" s="17"/>
      <c r="S3" s="65"/>
      <c r="T3" s="17"/>
      <c r="U3" s="17"/>
      <c r="V3" s="17"/>
      <c r="W3" s="2"/>
      <c r="Y3" s="67" t="s">
        <v>62</v>
      </c>
      <c r="Z3" s="17"/>
      <c r="AA3" s="65"/>
      <c r="AB3" s="17"/>
      <c r="AC3" s="17"/>
      <c r="AD3" s="17"/>
      <c r="AE3" s="2"/>
      <c r="AG3" s="67" t="s">
        <v>61</v>
      </c>
      <c r="AH3" s="17"/>
      <c r="AI3" s="65"/>
      <c r="AJ3" s="17"/>
      <c r="AK3" s="17"/>
      <c r="AL3" s="17"/>
      <c r="AM3" s="2"/>
      <c r="AO3" s="67" t="s">
        <v>81</v>
      </c>
      <c r="AP3" s="17"/>
      <c r="AQ3" s="65"/>
      <c r="AR3" s="17"/>
      <c r="AS3" s="17"/>
      <c r="AT3" s="17"/>
      <c r="AU3" s="2"/>
    </row>
    <row r="4" spans="1:47" ht="13.5" thickBot="1" x14ac:dyDescent="0.25">
      <c r="A4" s="22" t="s">
        <v>51</v>
      </c>
      <c r="B4" s="33" t="s">
        <v>52</v>
      </c>
      <c r="C4" s="33" t="s">
        <v>45</v>
      </c>
      <c r="D4" s="33" t="s">
        <v>19</v>
      </c>
      <c r="E4" s="33" t="s">
        <v>46</v>
      </c>
      <c r="F4" s="33" t="s">
        <v>50</v>
      </c>
      <c r="G4" s="66" t="s">
        <v>49</v>
      </c>
      <c r="I4" s="22" t="s">
        <v>51</v>
      </c>
      <c r="J4" s="33" t="s">
        <v>52</v>
      </c>
      <c r="K4" s="33" t="s">
        <v>45</v>
      </c>
      <c r="L4" s="33" t="s">
        <v>19</v>
      </c>
      <c r="M4" s="33" t="s">
        <v>46</v>
      </c>
      <c r="N4" s="33" t="s">
        <v>50</v>
      </c>
      <c r="O4" s="66" t="s">
        <v>49</v>
      </c>
      <c r="Q4" s="22" t="s">
        <v>51</v>
      </c>
      <c r="R4" s="33" t="s">
        <v>52</v>
      </c>
      <c r="S4" s="33" t="s">
        <v>45</v>
      </c>
      <c r="T4" s="33" t="s">
        <v>19</v>
      </c>
      <c r="U4" s="33" t="s">
        <v>46</v>
      </c>
      <c r="V4" s="33" t="s">
        <v>50</v>
      </c>
      <c r="W4" s="66" t="s">
        <v>49</v>
      </c>
      <c r="Y4" s="22" t="s">
        <v>51</v>
      </c>
      <c r="Z4" s="33" t="s">
        <v>52</v>
      </c>
      <c r="AA4" s="33" t="s">
        <v>45</v>
      </c>
      <c r="AB4" s="33" t="s">
        <v>19</v>
      </c>
      <c r="AC4" s="33" t="s">
        <v>46</v>
      </c>
      <c r="AD4" s="33" t="s">
        <v>50</v>
      </c>
      <c r="AE4" s="66" t="s">
        <v>49</v>
      </c>
      <c r="AG4" s="22" t="s">
        <v>51</v>
      </c>
      <c r="AH4" s="33" t="s">
        <v>52</v>
      </c>
      <c r="AI4" s="33" t="s">
        <v>45</v>
      </c>
      <c r="AJ4" s="33" t="s">
        <v>19</v>
      </c>
      <c r="AK4" s="33" t="s">
        <v>46</v>
      </c>
      <c r="AL4" s="33" t="s">
        <v>50</v>
      </c>
      <c r="AM4" s="66" t="s">
        <v>49</v>
      </c>
      <c r="AO4" s="22" t="s">
        <v>51</v>
      </c>
      <c r="AP4" s="33" t="s">
        <v>52</v>
      </c>
      <c r="AQ4" s="33" t="s">
        <v>45</v>
      </c>
      <c r="AR4" s="33" t="s">
        <v>19</v>
      </c>
      <c r="AS4" s="33" t="s">
        <v>46</v>
      </c>
      <c r="AT4" s="33" t="s">
        <v>50</v>
      </c>
      <c r="AU4" s="66" t="s">
        <v>49</v>
      </c>
    </row>
    <row r="5" spans="1:47" x14ac:dyDescent="0.2">
      <c r="A5" s="58"/>
      <c r="B5" s="18"/>
      <c r="C5" s="107"/>
      <c r="D5" s="18"/>
      <c r="E5" s="69"/>
      <c r="F5" s="69"/>
      <c r="G5" s="108"/>
      <c r="I5" s="58"/>
      <c r="J5" s="18"/>
      <c r="K5" s="107"/>
      <c r="L5" s="18"/>
      <c r="M5" s="69"/>
      <c r="N5" s="69"/>
      <c r="O5" s="108"/>
      <c r="Q5" s="58"/>
      <c r="R5" s="18"/>
      <c r="S5" s="107"/>
      <c r="T5" s="18"/>
      <c r="U5" s="69"/>
      <c r="V5" s="69"/>
      <c r="W5" s="108"/>
      <c r="Y5" s="58"/>
      <c r="Z5" s="18"/>
      <c r="AA5" s="107"/>
      <c r="AB5" s="18"/>
      <c r="AC5" s="69"/>
      <c r="AD5" s="69"/>
      <c r="AE5" s="108"/>
      <c r="AG5" s="9"/>
      <c r="AH5" s="8"/>
      <c r="AI5" s="15"/>
      <c r="AJ5" s="8"/>
      <c r="AK5" s="70"/>
      <c r="AL5" s="70"/>
      <c r="AM5" s="74"/>
      <c r="AO5" s="9"/>
      <c r="AP5" s="8"/>
      <c r="AQ5" s="15"/>
      <c r="AR5" s="8"/>
      <c r="AS5" s="70"/>
      <c r="AT5" s="70"/>
      <c r="AU5" s="74"/>
    </row>
    <row r="6" spans="1:47" x14ac:dyDescent="0.2">
      <c r="A6" s="9"/>
      <c r="B6" s="8"/>
      <c r="C6" s="15"/>
      <c r="D6" s="8"/>
      <c r="E6" s="70"/>
      <c r="F6" s="70"/>
      <c r="G6" s="74"/>
      <c r="I6" s="9"/>
      <c r="J6" s="8"/>
      <c r="K6" s="15"/>
      <c r="L6" s="8"/>
      <c r="M6" s="70"/>
      <c r="N6" s="70"/>
      <c r="O6" s="74"/>
      <c r="Q6" s="9"/>
      <c r="R6" s="8"/>
      <c r="S6" s="15"/>
      <c r="T6" s="8"/>
      <c r="U6" s="70"/>
      <c r="V6" s="70"/>
      <c r="W6" s="74"/>
      <c r="Y6" s="9"/>
      <c r="Z6" s="8"/>
      <c r="AA6" s="15"/>
      <c r="AB6" s="8"/>
      <c r="AC6" s="70"/>
      <c r="AD6" s="70"/>
      <c r="AE6" s="74"/>
      <c r="AG6" s="9"/>
      <c r="AH6" s="8"/>
      <c r="AI6" s="15"/>
      <c r="AJ6" s="8"/>
      <c r="AK6" s="69"/>
      <c r="AL6" s="70"/>
      <c r="AM6" s="74"/>
      <c r="AO6" s="9"/>
      <c r="AP6" s="8"/>
      <c r="AQ6" s="15"/>
      <c r="AR6" s="8"/>
      <c r="AS6" s="69"/>
      <c r="AT6" s="70"/>
      <c r="AU6" s="74"/>
    </row>
    <row r="7" spans="1:47" x14ac:dyDescent="0.2">
      <c r="A7" s="9"/>
      <c r="B7" s="8"/>
      <c r="C7" s="15"/>
      <c r="D7" s="8"/>
      <c r="E7" s="70"/>
      <c r="F7" s="70"/>
      <c r="G7" s="74"/>
      <c r="I7" s="9"/>
      <c r="J7" s="8"/>
      <c r="K7" s="15"/>
      <c r="L7" s="8"/>
      <c r="M7" s="70"/>
      <c r="N7" s="70"/>
      <c r="O7" s="74"/>
      <c r="Q7" s="9"/>
      <c r="R7" s="8"/>
      <c r="S7" s="15"/>
      <c r="T7" s="8"/>
      <c r="U7" s="70"/>
      <c r="V7" s="70"/>
      <c r="W7" s="74"/>
      <c r="Y7" s="9"/>
      <c r="Z7" s="8"/>
      <c r="AA7" s="15"/>
      <c r="AB7" s="8"/>
      <c r="AC7" s="70"/>
      <c r="AD7" s="70"/>
      <c r="AE7" s="74"/>
      <c r="AG7" s="9"/>
      <c r="AH7" s="8"/>
      <c r="AI7" s="15"/>
      <c r="AJ7" s="8"/>
      <c r="AK7" s="70"/>
      <c r="AL7" s="70"/>
      <c r="AM7" s="74"/>
      <c r="AO7" s="9"/>
      <c r="AP7" s="8"/>
      <c r="AQ7" s="15"/>
      <c r="AR7" s="8"/>
      <c r="AS7" s="69"/>
      <c r="AT7" s="70"/>
      <c r="AU7" s="74"/>
    </row>
    <row r="8" spans="1:47" x14ac:dyDescent="0.2">
      <c r="A8" s="9"/>
      <c r="B8" s="8"/>
      <c r="C8" s="15"/>
      <c r="D8" s="8"/>
      <c r="E8" s="70"/>
      <c r="F8" s="70"/>
      <c r="G8" s="74"/>
      <c r="I8" s="9"/>
      <c r="J8" s="8"/>
      <c r="K8" s="15"/>
      <c r="L8" s="8"/>
      <c r="M8" s="70"/>
      <c r="N8" s="70"/>
      <c r="O8" s="74"/>
      <c r="Q8" s="9"/>
      <c r="R8" s="8"/>
      <c r="S8" s="15"/>
      <c r="T8" s="8"/>
      <c r="U8" s="70"/>
      <c r="V8" s="70"/>
      <c r="W8" s="74"/>
      <c r="Y8" s="9"/>
      <c r="Z8" s="8"/>
      <c r="AA8" s="15"/>
      <c r="AB8" s="8"/>
      <c r="AC8" s="70"/>
      <c r="AD8" s="70"/>
      <c r="AE8" s="74"/>
      <c r="AG8" s="9"/>
      <c r="AH8" s="8"/>
      <c r="AI8" s="15"/>
      <c r="AJ8" s="8"/>
      <c r="AK8" s="70"/>
      <c r="AL8" s="8"/>
      <c r="AM8" s="10"/>
      <c r="AO8" s="9"/>
      <c r="AP8" s="8"/>
      <c r="AQ8" s="15"/>
      <c r="AR8" s="8"/>
      <c r="AS8" s="70"/>
      <c r="AT8" s="70"/>
      <c r="AU8" s="74"/>
    </row>
    <row r="9" spans="1:47" x14ac:dyDescent="0.2">
      <c r="A9" s="9"/>
      <c r="B9" s="8"/>
      <c r="C9" s="15"/>
      <c r="D9" s="8"/>
      <c r="E9" s="70"/>
      <c r="F9" s="70"/>
      <c r="G9" s="74"/>
      <c r="I9" s="9"/>
      <c r="J9" s="8"/>
      <c r="K9" s="15"/>
      <c r="L9" s="8"/>
      <c r="M9" s="70"/>
      <c r="N9" s="70"/>
      <c r="O9" s="74"/>
      <c r="Q9" s="9"/>
      <c r="R9" s="8"/>
      <c r="S9" s="15"/>
      <c r="T9" s="8"/>
      <c r="U9" s="70"/>
      <c r="V9" s="70"/>
      <c r="W9" s="74"/>
      <c r="Y9" s="9"/>
      <c r="Z9" s="8"/>
      <c r="AA9" s="15"/>
      <c r="AB9" s="8"/>
      <c r="AC9" s="70"/>
      <c r="AD9" s="70"/>
      <c r="AE9" s="74"/>
      <c r="AG9" s="9"/>
      <c r="AH9" s="8"/>
      <c r="AI9" s="15"/>
      <c r="AJ9" s="8"/>
      <c r="AK9" s="70"/>
      <c r="AL9" s="8"/>
      <c r="AM9" s="10"/>
      <c r="AO9" s="9"/>
      <c r="AP9" s="8"/>
      <c r="AQ9" s="15"/>
      <c r="AR9" s="8"/>
      <c r="AS9" s="70"/>
      <c r="AT9" s="8"/>
      <c r="AU9" s="10"/>
    </row>
    <row r="10" spans="1:47" x14ac:dyDescent="0.2">
      <c r="A10" s="9"/>
      <c r="B10" s="8"/>
      <c r="C10" s="15"/>
      <c r="D10" s="8"/>
      <c r="E10" s="70"/>
      <c r="F10" s="70"/>
      <c r="G10" s="74"/>
      <c r="I10" s="9"/>
      <c r="J10" s="8"/>
      <c r="K10" s="15"/>
      <c r="L10" s="8"/>
      <c r="M10" s="70"/>
      <c r="N10" s="70"/>
      <c r="O10" s="74"/>
      <c r="Q10" s="9"/>
      <c r="R10" s="8"/>
      <c r="S10" s="15"/>
      <c r="T10" s="8"/>
      <c r="U10" s="70"/>
      <c r="V10" s="70"/>
      <c r="W10" s="74"/>
      <c r="Y10" s="9"/>
      <c r="Z10" s="8"/>
      <c r="AA10" s="15"/>
      <c r="AB10" s="8"/>
      <c r="AC10" s="70"/>
      <c r="AD10" s="70"/>
      <c r="AE10" s="74"/>
      <c r="AG10" s="9"/>
      <c r="AH10" s="8"/>
      <c r="AI10" s="15"/>
      <c r="AJ10" s="8"/>
      <c r="AK10" s="70"/>
      <c r="AL10" s="8"/>
      <c r="AM10" s="10"/>
      <c r="AO10" s="9"/>
      <c r="AP10" s="8"/>
      <c r="AQ10" s="15"/>
      <c r="AR10" s="8"/>
      <c r="AS10" s="70"/>
      <c r="AT10" s="8"/>
      <c r="AU10" s="10"/>
    </row>
    <row r="11" spans="1:47" x14ac:dyDescent="0.2">
      <c r="A11" s="9"/>
      <c r="B11" s="8"/>
      <c r="C11" s="15"/>
      <c r="D11" s="8"/>
      <c r="E11" s="70"/>
      <c r="F11" s="70"/>
      <c r="G11" s="74"/>
      <c r="I11" s="9"/>
      <c r="J11" s="8"/>
      <c r="K11" s="15"/>
      <c r="L11" s="8"/>
      <c r="M11" s="70"/>
      <c r="N11" s="70"/>
      <c r="O11" s="74"/>
      <c r="Q11" s="9"/>
      <c r="R11" s="8"/>
      <c r="S11" s="15"/>
      <c r="T11" s="8"/>
      <c r="U11" s="70"/>
      <c r="V11" s="70"/>
      <c r="W11" s="74"/>
      <c r="Y11" s="9"/>
      <c r="Z11" s="8"/>
      <c r="AA11" s="15"/>
      <c r="AB11" s="8"/>
      <c r="AC11" s="70"/>
      <c r="AD11" s="70"/>
      <c r="AE11" s="74"/>
      <c r="AG11" s="9"/>
      <c r="AH11" s="8"/>
      <c r="AI11" s="15"/>
      <c r="AJ11" s="8"/>
      <c r="AK11" s="70"/>
      <c r="AL11" s="8"/>
      <c r="AM11" s="10"/>
      <c r="AO11" s="9"/>
      <c r="AP11" s="8"/>
      <c r="AQ11" s="15"/>
      <c r="AR11" s="8"/>
      <c r="AS11" s="70"/>
      <c r="AT11" s="8"/>
      <c r="AU11" s="10"/>
    </row>
    <row r="12" spans="1:47" x14ac:dyDescent="0.2">
      <c r="A12" s="9"/>
      <c r="B12" s="8"/>
      <c r="C12" s="15"/>
      <c r="D12" s="8"/>
      <c r="E12" s="70"/>
      <c r="F12" s="8"/>
      <c r="G12" s="10"/>
      <c r="I12" s="9"/>
      <c r="J12" s="8"/>
      <c r="K12" s="15"/>
      <c r="L12" s="8"/>
      <c r="M12" s="70"/>
      <c r="N12" s="70"/>
      <c r="O12" s="74"/>
      <c r="Q12" s="9"/>
      <c r="R12" s="8"/>
      <c r="S12" s="15"/>
      <c r="T12" s="8"/>
      <c r="U12" s="70"/>
      <c r="V12" s="70"/>
      <c r="W12" s="74"/>
      <c r="Y12" s="9"/>
      <c r="Z12" s="8"/>
      <c r="AA12" s="15"/>
      <c r="AB12" s="8"/>
      <c r="AC12" s="8"/>
      <c r="AD12" s="8"/>
      <c r="AE12" s="10"/>
      <c r="AG12" s="9"/>
      <c r="AH12" s="8"/>
      <c r="AI12" s="15"/>
      <c r="AJ12" s="8"/>
      <c r="AK12" s="8"/>
      <c r="AL12" s="8"/>
      <c r="AM12" s="10"/>
      <c r="AO12" s="9"/>
      <c r="AP12" s="8"/>
      <c r="AQ12" s="15"/>
      <c r="AR12" s="8"/>
      <c r="AS12" s="8"/>
      <c r="AT12" s="8"/>
      <c r="AU12" s="10"/>
    </row>
    <row r="13" spans="1:47" x14ac:dyDescent="0.2">
      <c r="A13" s="9"/>
      <c r="B13" s="8"/>
      <c r="C13" s="15"/>
      <c r="D13" s="8"/>
      <c r="E13" s="8"/>
      <c r="F13" s="8"/>
      <c r="G13" s="10"/>
      <c r="I13" s="9"/>
      <c r="J13" s="8"/>
      <c r="K13" s="15"/>
      <c r="L13" s="8"/>
      <c r="M13" s="70"/>
      <c r="N13" s="70"/>
      <c r="O13" s="74"/>
      <c r="Q13" s="9"/>
      <c r="R13" s="8"/>
      <c r="S13" s="15"/>
      <c r="T13" s="8"/>
      <c r="U13" s="70"/>
      <c r="V13" s="70"/>
      <c r="W13" s="74"/>
      <c r="Y13" s="9"/>
      <c r="Z13" s="8"/>
      <c r="AA13" s="15"/>
      <c r="AB13" s="8"/>
      <c r="AC13" s="8"/>
      <c r="AD13" s="8"/>
      <c r="AE13" s="10"/>
      <c r="AG13" s="9"/>
      <c r="AH13" s="8"/>
      <c r="AI13" s="15"/>
      <c r="AJ13" s="8"/>
      <c r="AK13" s="8"/>
      <c r="AL13" s="8"/>
      <c r="AM13" s="10"/>
      <c r="AO13" s="9"/>
      <c r="AP13" s="8"/>
      <c r="AQ13" s="15"/>
      <c r="AR13" s="8"/>
      <c r="AS13" s="8"/>
      <c r="AT13" s="8"/>
      <c r="AU13" s="10"/>
    </row>
    <row r="14" spans="1:47" x14ac:dyDescent="0.2">
      <c r="A14" s="9"/>
      <c r="B14" s="8"/>
      <c r="C14" s="15"/>
      <c r="D14" s="8"/>
      <c r="E14" s="8"/>
      <c r="F14" s="8"/>
      <c r="G14" s="10"/>
      <c r="I14" s="9"/>
      <c r="J14" s="8"/>
      <c r="K14" s="15"/>
      <c r="L14" s="8"/>
      <c r="M14" s="8"/>
      <c r="N14" s="8"/>
      <c r="O14" s="10"/>
      <c r="Q14" s="9"/>
      <c r="R14" s="8"/>
      <c r="S14" s="15"/>
      <c r="T14" s="8"/>
      <c r="U14" s="8"/>
      <c r="V14" s="8"/>
      <c r="W14" s="10"/>
      <c r="Y14" s="9"/>
      <c r="Z14" s="8"/>
      <c r="AA14" s="15"/>
      <c r="AB14" s="8"/>
      <c r="AC14" s="8"/>
      <c r="AD14" s="8"/>
      <c r="AE14" s="10"/>
      <c r="AG14" s="9"/>
      <c r="AH14" s="8"/>
      <c r="AI14" s="15"/>
      <c r="AJ14" s="8"/>
      <c r="AK14" s="8"/>
      <c r="AL14" s="8"/>
      <c r="AM14" s="10"/>
      <c r="AO14" s="9"/>
      <c r="AP14" s="8"/>
      <c r="AQ14" s="15"/>
      <c r="AR14" s="8"/>
      <c r="AS14" s="8"/>
      <c r="AT14" s="8"/>
      <c r="AU14" s="10"/>
    </row>
    <row r="15" spans="1:47" x14ac:dyDescent="0.2">
      <c r="A15" s="9"/>
      <c r="B15" s="8"/>
      <c r="C15" s="15"/>
      <c r="D15" s="8"/>
      <c r="E15" s="8"/>
      <c r="F15" s="8"/>
      <c r="G15" s="10"/>
      <c r="I15" s="9"/>
      <c r="J15" s="8"/>
      <c r="K15" s="15"/>
      <c r="L15" s="8"/>
      <c r="M15" s="8"/>
      <c r="N15" s="8"/>
      <c r="O15" s="10"/>
      <c r="Q15" s="9"/>
      <c r="R15" s="8"/>
      <c r="S15" s="15"/>
      <c r="T15" s="8"/>
      <c r="U15" s="8"/>
      <c r="V15" s="8"/>
      <c r="W15" s="10"/>
      <c r="Y15" s="9"/>
      <c r="Z15" s="8"/>
      <c r="AA15" s="15"/>
      <c r="AB15" s="8"/>
      <c r="AC15" s="8"/>
      <c r="AD15" s="8"/>
      <c r="AE15" s="10"/>
      <c r="AG15" s="9"/>
      <c r="AH15" s="8"/>
      <c r="AI15" s="15"/>
      <c r="AJ15" s="8"/>
      <c r="AK15" s="8"/>
      <c r="AL15" s="8"/>
      <c r="AM15" s="10"/>
      <c r="AO15" s="9"/>
      <c r="AP15" s="8"/>
      <c r="AQ15" s="15"/>
      <c r="AR15" s="8"/>
      <c r="AS15" s="8"/>
      <c r="AT15" s="8"/>
      <c r="AU15" s="10"/>
    </row>
    <row r="16" spans="1:47" x14ac:dyDescent="0.2">
      <c r="A16" s="9"/>
      <c r="B16" s="8"/>
      <c r="C16" s="15"/>
      <c r="D16" s="8"/>
      <c r="E16" s="8"/>
      <c r="F16" s="8"/>
      <c r="G16" s="10"/>
      <c r="I16" s="9"/>
      <c r="J16" s="8"/>
      <c r="K16" s="15"/>
      <c r="L16" s="8"/>
      <c r="M16" s="8"/>
      <c r="N16" s="8"/>
      <c r="O16" s="10"/>
      <c r="Q16" s="9"/>
      <c r="R16" s="8"/>
      <c r="S16" s="15"/>
      <c r="T16" s="8"/>
      <c r="U16" s="8"/>
      <c r="V16" s="8"/>
      <c r="W16" s="10"/>
      <c r="Y16" s="9"/>
      <c r="Z16" s="8"/>
      <c r="AA16" s="15"/>
      <c r="AB16" s="8"/>
      <c r="AC16" s="8"/>
      <c r="AD16" s="8"/>
      <c r="AE16" s="10"/>
      <c r="AG16" s="9"/>
      <c r="AH16" s="8"/>
      <c r="AI16" s="15"/>
      <c r="AJ16" s="8"/>
      <c r="AK16" s="8"/>
      <c r="AL16" s="8"/>
      <c r="AM16" s="10"/>
      <c r="AO16" s="9"/>
      <c r="AP16" s="8"/>
      <c r="AQ16" s="15"/>
      <c r="AR16" s="8"/>
      <c r="AS16" s="8"/>
      <c r="AT16" s="8"/>
      <c r="AU16" s="10"/>
    </row>
    <row r="17" spans="1:47" x14ac:dyDescent="0.2">
      <c r="A17" s="9"/>
      <c r="B17" s="8"/>
      <c r="C17" s="15"/>
      <c r="D17" s="8"/>
      <c r="E17" s="8"/>
      <c r="F17" s="8"/>
      <c r="G17" s="10"/>
      <c r="I17" s="9"/>
      <c r="J17" s="8"/>
      <c r="K17" s="15"/>
      <c r="L17" s="8"/>
      <c r="M17" s="8"/>
      <c r="N17" s="8"/>
      <c r="O17" s="10"/>
      <c r="Q17" s="9"/>
      <c r="R17" s="8"/>
      <c r="S17" s="15"/>
      <c r="T17" s="8"/>
      <c r="U17" s="8"/>
      <c r="V17" s="8"/>
      <c r="W17" s="10"/>
      <c r="Y17" s="9"/>
      <c r="Z17" s="8"/>
      <c r="AA17" s="15"/>
      <c r="AB17" s="8"/>
      <c r="AC17" s="8"/>
      <c r="AD17" s="8"/>
      <c r="AE17" s="10"/>
      <c r="AG17" s="9"/>
      <c r="AH17" s="8"/>
      <c r="AI17" s="15"/>
      <c r="AJ17" s="8"/>
      <c r="AK17" s="8"/>
      <c r="AL17" s="8"/>
      <c r="AM17" s="10"/>
      <c r="AO17" s="9"/>
      <c r="AP17" s="8"/>
      <c r="AQ17" s="15"/>
      <c r="AR17" s="8"/>
      <c r="AS17" s="8"/>
      <c r="AT17" s="8"/>
      <c r="AU17" s="10"/>
    </row>
    <row r="18" spans="1:47" x14ac:dyDescent="0.2">
      <c r="A18" s="9"/>
      <c r="B18" s="8"/>
      <c r="C18" s="15"/>
      <c r="D18" s="8"/>
      <c r="E18" s="8"/>
      <c r="F18" s="8"/>
      <c r="G18" s="10"/>
      <c r="I18" s="9"/>
      <c r="J18" s="8"/>
      <c r="K18" s="15"/>
      <c r="L18" s="8"/>
      <c r="M18" s="8"/>
      <c r="N18" s="8"/>
      <c r="O18" s="10"/>
      <c r="Q18" s="9"/>
      <c r="R18" s="8"/>
      <c r="S18" s="15"/>
      <c r="T18" s="8"/>
      <c r="U18" s="8"/>
      <c r="V18" s="8"/>
      <c r="W18" s="10"/>
      <c r="Y18" s="9"/>
      <c r="Z18" s="8"/>
      <c r="AA18" s="15"/>
      <c r="AB18" s="8"/>
      <c r="AC18" s="8"/>
      <c r="AD18" s="8"/>
      <c r="AE18" s="10"/>
      <c r="AG18" s="9"/>
      <c r="AH18" s="8"/>
      <c r="AI18" s="15"/>
      <c r="AJ18" s="8"/>
      <c r="AK18" s="8"/>
      <c r="AL18" s="8"/>
      <c r="AM18" s="10"/>
      <c r="AO18" s="9"/>
      <c r="AP18" s="8"/>
      <c r="AQ18" s="15"/>
      <c r="AR18" s="8"/>
      <c r="AS18" s="8"/>
      <c r="AT18" s="8"/>
      <c r="AU18" s="10"/>
    </row>
    <row r="19" spans="1:47" x14ac:dyDescent="0.2">
      <c r="A19" s="9"/>
      <c r="B19" s="8"/>
      <c r="C19" s="15"/>
      <c r="D19" s="8"/>
      <c r="E19" s="8"/>
      <c r="F19" s="8"/>
      <c r="G19" s="10"/>
      <c r="I19" s="9"/>
      <c r="J19" s="8"/>
      <c r="K19" s="15"/>
      <c r="L19" s="8"/>
      <c r="M19" s="8"/>
      <c r="N19" s="8"/>
      <c r="O19" s="10"/>
      <c r="Q19" s="9"/>
      <c r="R19" s="8"/>
      <c r="S19" s="15"/>
      <c r="T19" s="8"/>
      <c r="U19" s="8"/>
      <c r="V19" s="8"/>
      <c r="W19" s="10"/>
      <c r="Y19" s="9"/>
      <c r="Z19" s="8"/>
      <c r="AA19" s="15"/>
      <c r="AB19" s="8"/>
      <c r="AC19" s="8"/>
      <c r="AD19" s="8"/>
      <c r="AE19" s="10"/>
      <c r="AG19" s="9"/>
      <c r="AH19" s="8"/>
      <c r="AI19" s="15"/>
      <c r="AJ19" s="8"/>
      <c r="AK19" s="8"/>
      <c r="AL19" s="8"/>
      <c r="AM19" s="10"/>
      <c r="AO19" s="9"/>
      <c r="AP19" s="8"/>
      <c r="AQ19" s="15"/>
      <c r="AR19" s="8"/>
      <c r="AS19" s="8"/>
      <c r="AT19" s="8"/>
      <c r="AU19" s="10"/>
    </row>
    <row r="20" spans="1:47" x14ac:dyDescent="0.2">
      <c r="A20" s="9"/>
      <c r="B20" s="8"/>
      <c r="C20" s="15"/>
      <c r="D20" s="8"/>
      <c r="E20" s="8"/>
      <c r="F20" s="8"/>
      <c r="G20" s="10"/>
      <c r="I20" s="9"/>
      <c r="J20" s="8"/>
      <c r="K20" s="15"/>
      <c r="L20" s="8"/>
      <c r="M20" s="8"/>
      <c r="N20" s="8"/>
      <c r="O20" s="10"/>
      <c r="Q20" s="9"/>
      <c r="R20" s="8"/>
      <c r="S20" s="15"/>
      <c r="T20" s="8"/>
      <c r="U20" s="8"/>
      <c r="V20" s="8"/>
      <c r="W20" s="10"/>
      <c r="Y20" s="9"/>
      <c r="Z20" s="8"/>
      <c r="AA20" s="15"/>
      <c r="AB20" s="8"/>
      <c r="AC20" s="8"/>
      <c r="AD20" s="8"/>
      <c r="AE20" s="10"/>
      <c r="AG20" s="9"/>
      <c r="AH20" s="8"/>
      <c r="AI20" s="15"/>
      <c r="AJ20" s="8"/>
      <c r="AK20" s="8"/>
      <c r="AL20" s="8"/>
      <c r="AM20" s="10"/>
      <c r="AO20" s="9"/>
      <c r="AP20" s="8"/>
      <c r="AQ20" s="15"/>
      <c r="AR20" s="8"/>
      <c r="AS20" s="8"/>
      <c r="AT20" s="8"/>
      <c r="AU20" s="10"/>
    </row>
    <row r="21" spans="1:47" x14ac:dyDescent="0.2">
      <c r="A21" s="9"/>
      <c r="B21" s="8"/>
      <c r="C21" s="15"/>
      <c r="D21" s="8"/>
      <c r="E21" s="8"/>
      <c r="F21" s="8"/>
      <c r="G21" s="10"/>
      <c r="I21" s="9"/>
      <c r="J21" s="8"/>
      <c r="K21" s="15"/>
      <c r="L21" s="8"/>
      <c r="M21" s="8"/>
      <c r="N21" s="8"/>
      <c r="O21" s="10"/>
      <c r="Q21" s="9"/>
      <c r="R21" s="8"/>
      <c r="S21" s="15"/>
      <c r="T21" s="8"/>
      <c r="U21" s="8"/>
      <c r="V21" s="8"/>
      <c r="W21" s="10"/>
      <c r="Y21" s="9"/>
      <c r="Z21" s="8"/>
      <c r="AA21" s="15"/>
      <c r="AB21" s="8"/>
      <c r="AC21" s="8"/>
      <c r="AD21" s="8"/>
      <c r="AE21" s="10"/>
      <c r="AG21" s="9"/>
      <c r="AH21" s="8"/>
      <c r="AI21" s="15"/>
      <c r="AJ21" s="8"/>
      <c r="AK21" s="8"/>
      <c r="AL21" s="8"/>
      <c r="AM21" s="10"/>
      <c r="AO21" s="9"/>
      <c r="AP21" s="8"/>
      <c r="AQ21" s="15"/>
      <c r="AR21" s="8"/>
      <c r="AS21" s="8"/>
      <c r="AT21" s="8"/>
      <c r="AU21" s="10"/>
    </row>
    <row r="22" spans="1:47" x14ac:dyDescent="0.2">
      <c r="A22" s="9"/>
      <c r="B22" s="8"/>
      <c r="C22" s="15"/>
      <c r="D22" s="8"/>
      <c r="E22" s="8"/>
      <c r="F22" s="8"/>
      <c r="G22" s="10"/>
      <c r="I22" s="9"/>
      <c r="J22" s="8"/>
      <c r="K22" s="15"/>
      <c r="L22" s="8"/>
      <c r="M22" s="8"/>
      <c r="N22" s="8"/>
      <c r="O22" s="10"/>
      <c r="Q22" s="9"/>
      <c r="R22" s="8"/>
      <c r="S22" s="15"/>
      <c r="T22" s="8"/>
      <c r="U22" s="8"/>
      <c r="V22" s="8"/>
      <c r="W22" s="10"/>
      <c r="Y22" s="9"/>
      <c r="Z22" s="8"/>
      <c r="AA22" s="15"/>
      <c r="AB22" s="8"/>
      <c r="AC22" s="8"/>
      <c r="AD22" s="8"/>
      <c r="AE22" s="10"/>
      <c r="AG22" s="9"/>
      <c r="AH22" s="8"/>
      <c r="AI22" s="15"/>
      <c r="AJ22" s="8"/>
      <c r="AK22" s="8"/>
      <c r="AL22" s="8"/>
      <c r="AM22" s="10"/>
      <c r="AO22" s="9"/>
      <c r="AP22" s="8"/>
      <c r="AQ22" s="15"/>
      <c r="AR22" s="8"/>
      <c r="AS22" s="8"/>
      <c r="AT22" s="8"/>
      <c r="AU22" s="10"/>
    </row>
    <row r="23" spans="1:47" x14ac:dyDescent="0.2">
      <c r="A23" s="9"/>
      <c r="B23" s="8"/>
      <c r="C23" s="15"/>
      <c r="D23" s="8"/>
      <c r="E23" s="8"/>
      <c r="F23" s="8"/>
      <c r="G23" s="10"/>
      <c r="I23" s="9"/>
      <c r="J23" s="8"/>
      <c r="K23" s="15"/>
      <c r="L23" s="8"/>
      <c r="M23" s="8"/>
      <c r="N23" s="8"/>
      <c r="O23" s="10"/>
      <c r="Q23" s="9"/>
      <c r="R23" s="8"/>
      <c r="S23" s="15"/>
      <c r="T23" s="8"/>
      <c r="U23" s="8"/>
      <c r="V23" s="8"/>
      <c r="W23" s="10"/>
      <c r="Y23" s="9"/>
      <c r="Z23" s="8"/>
      <c r="AA23" s="15"/>
      <c r="AB23" s="8"/>
      <c r="AC23" s="8"/>
      <c r="AD23" s="8"/>
      <c r="AE23" s="10"/>
      <c r="AG23" s="9"/>
      <c r="AH23" s="8"/>
      <c r="AI23" s="15"/>
      <c r="AJ23" s="8"/>
      <c r="AK23" s="8"/>
      <c r="AL23" s="8"/>
      <c r="AM23" s="10"/>
      <c r="AO23" s="9"/>
      <c r="AP23" s="8"/>
      <c r="AQ23" s="15"/>
      <c r="AR23" s="8"/>
      <c r="AS23" s="8"/>
      <c r="AT23" s="8"/>
      <c r="AU23" s="10"/>
    </row>
    <row r="24" spans="1:47" x14ac:dyDescent="0.2">
      <c r="A24" s="9"/>
      <c r="B24" s="8"/>
      <c r="C24" s="15"/>
      <c r="D24" s="8"/>
      <c r="E24" s="8"/>
      <c r="F24" s="8"/>
      <c r="G24" s="10"/>
      <c r="I24" s="9"/>
      <c r="J24" s="8"/>
      <c r="K24" s="15"/>
      <c r="L24" s="8"/>
      <c r="M24" s="8"/>
      <c r="N24" s="8"/>
      <c r="O24" s="10"/>
      <c r="Q24" s="9"/>
      <c r="R24" s="8"/>
      <c r="S24" s="15"/>
      <c r="T24" s="8"/>
      <c r="U24" s="8"/>
      <c r="V24" s="8"/>
      <c r="W24" s="10"/>
      <c r="Y24" s="9"/>
      <c r="Z24" s="8"/>
      <c r="AA24" s="15"/>
      <c r="AB24" s="8"/>
      <c r="AC24" s="8"/>
      <c r="AD24" s="8"/>
      <c r="AE24" s="10"/>
      <c r="AG24" s="9"/>
      <c r="AH24" s="8"/>
      <c r="AI24" s="15"/>
      <c r="AJ24" s="8"/>
      <c r="AK24" s="8"/>
      <c r="AL24" s="8"/>
      <c r="AM24" s="10"/>
      <c r="AO24" s="9"/>
      <c r="AP24" s="8"/>
      <c r="AQ24" s="15"/>
      <c r="AR24" s="8"/>
      <c r="AS24" s="8"/>
      <c r="AT24" s="8"/>
      <c r="AU24" s="10"/>
    </row>
    <row r="25" spans="1:47" x14ac:dyDescent="0.2">
      <c r="A25" s="9"/>
      <c r="B25" s="8"/>
      <c r="C25" s="15"/>
      <c r="D25" s="8"/>
      <c r="E25" s="8"/>
      <c r="F25" s="8"/>
      <c r="G25" s="10"/>
      <c r="I25" s="9"/>
      <c r="J25" s="8"/>
      <c r="K25" s="15"/>
      <c r="L25" s="8"/>
      <c r="M25" s="8"/>
      <c r="N25" s="8"/>
      <c r="O25" s="10"/>
      <c r="Q25" s="9"/>
      <c r="R25" s="8"/>
      <c r="S25" s="15"/>
      <c r="T25" s="8"/>
      <c r="U25" s="8"/>
      <c r="V25" s="8"/>
      <c r="W25" s="10"/>
      <c r="Y25" s="9"/>
      <c r="Z25" s="8"/>
      <c r="AA25" s="15"/>
      <c r="AB25" s="8"/>
      <c r="AC25" s="8"/>
      <c r="AD25" s="8"/>
      <c r="AE25" s="10"/>
      <c r="AG25" s="9"/>
      <c r="AH25" s="8"/>
      <c r="AI25" s="15"/>
      <c r="AJ25" s="8"/>
      <c r="AK25" s="8"/>
      <c r="AL25" s="8"/>
      <c r="AM25" s="10"/>
      <c r="AO25" s="9"/>
      <c r="AP25" s="8"/>
      <c r="AQ25" s="15"/>
      <c r="AR25" s="8"/>
      <c r="AS25" s="8"/>
      <c r="AT25" s="8"/>
      <c r="AU25" s="10"/>
    </row>
    <row r="26" spans="1:47" x14ac:dyDescent="0.2">
      <c r="A26" s="9"/>
      <c r="B26" s="8"/>
      <c r="C26" s="15"/>
      <c r="D26" s="8"/>
      <c r="E26" s="8"/>
      <c r="F26" s="8"/>
      <c r="G26" s="10"/>
      <c r="I26" s="9"/>
      <c r="J26" s="8"/>
      <c r="K26" s="15"/>
      <c r="L26" s="8"/>
      <c r="M26" s="8"/>
      <c r="N26" s="8"/>
      <c r="O26" s="10"/>
      <c r="Q26" s="9"/>
      <c r="R26" s="8"/>
      <c r="S26" s="15"/>
      <c r="T26" s="8"/>
      <c r="U26" s="8"/>
      <c r="V26" s="8"/>
      <c r="W26" s="10"/>
      <c r="Y26" s="9"/>
      <c r="Z26" s="8"/>
      <c r="AA26" s="15"/>
      <c r="AB26" s="8"/>
      <c r="AC26" s="8"/>
      <c r="AD26" s="8"/>
      <c r="AE26" s="10"/>
      <c r="AG26" s="9"/>
      <c r="AH26" s="8"/>
      <c r="AI26" s="15"/>
      <c r="AJ26" s="8"/>
      <c r="AK26" s="8"/>
      <c r="AL26" s="8"/>
      <c r="AM26" s="10"/>
      <c r="AO26" s="9"/>
      <c r="AP26" s="8"/>
      <c r="AQ26" s="15"/>
      <c r="AR26" s="8"/>
      <c r="AS26" s="8"/>
      <c r="AT26" s="8"/>
      <c r="AU26" s="10"/>
    </row>
    <row r="27" spans="1:47" x14ac:dyDescent="0.2">
      <c r="A27" s="9"/>
      <c r="B27" s="8"/>
      <c r="C27" s="15"/>
      <c r="D27" s="8"/>
      <c r="E27" s="8"/>
      <c r="F27" s="8"/>
      <c r="G27" s="10"/>
      <c r="I27" s="9"/>
      <c r="J27" s="8"/>
      <c r="K27" s="15"/>
      <c r="L27" s="8"/>
      <c r="M27" s="8"/>
      <c r="N27" s="8"/>
      <c r="O27" s="10"/>
      <c r="Q27" s="9"/>
      <c r="R27" s="8"/>
      <c r="S27" s="15"/>
      <c r="T27" s="8"/>
      <c r="U27" s="8"/>
      <c r="V27" s="8"/>
      <c r="W27" s="10"/>
      <c r="Y27" s="9"/>
      <c r="Z27" s="8"/>
      <c r="AA27" s="15"/>
      <c r="AB27" s="8"/>
      <c r="AC27" s="8"/>
      <c r="AD27" s="8"/>
      <c r="AE27" s="10"/>
      <c r="AG27" s="9"/>
      <c r="AH27" s="8"/>
      <c r="AI27" s="15"/>
      <c r="AJ27" s="8"/>
      <c r="AK27" s="8"/>
      <c r="AL27" s="8"/>
      <c r="AM27" s="10"/>
      <c r="AO27" s="9"/>
      <c r="AP27" s="8"/>
      <c r="AQ27" s="15"/>
      <c r="AR27" s="8"/>
      <c r="AS27" s="8"/>
      <c r="AT27" s="8"/>
      <c r="AU27" s="10"/>
    </row>
    <row r="28" spans="1:47" x14ac:dyDescent="0.2">
      <c r="A28" s="9"/>
      <c r="B28" s="8"/>
      <c r="C28" s="15"/>
      <c r="D28" s="8"/>
      <c r="E28" s="8"/>
      <c r="F28" s="8"/>
      <c r="G28" s="10"/>
      <c r="I28" s="9"/>
      <c r="J28" s="8"/>
      <c r="K28" s="15"/>
      <c r="L28" s="8"/>
      <c r="M28" s="8"/>
      <c r="N28" s="8"/>
      <c r="O28" s="10"/>
      <c r="Q28" s="9"/>
      <c r="R28" s="8"/>
      <c r="S28" s="15"/>
      <c r="T28" s="8"/>
      <c r="U28" s="8"/>
      <c r="V28" s="8"/>
      <c r="W28" s="10"/>
      <c r="Y28" s="9"/>
      <c r="Z28" s="8"/>
      <c r="AA28" s="15"/>
      <c r="AB28" s="8"/>
      <c r="AC28" s="8"/>
      <c r="AD28" s="8"/>
      <c r="AE28" s="10"/>
      <c r="AG28" s="9"/>
      <c r="AH28" s="8"/>
      <c r="AI28" s="15"/>
      <c r="AJ28" s="8"/>
      <c r="AK28" s="8"/>
      <c r="AL28" s="8"/>
      <c r="AM28" s="10"/>
      <c r="AO28" s="9"/>
      <c r="AP28" s="8"/>
      <c r="AQ28" s="15"/>
      <c r="AR28" s="8"/>
      <c r="AS28" s="8"/>
      <c r="AT28" s="8"/>
      <c r="AU28" s="10"/>
    </row>
    <row r="29" spans="1:47" x14ac:dyDescent="0.2">
      <c r="A29" s="9"/>
      <c r="B29" s="8"/>
      <c r="C29" s="15"/>
      <c r="D29" s="8"/>
      <c r="E29" s="8"/>
      <c r="F29" s="8"/>
      <c r="G29" s="10"/>
      <c r="I29" s="9"/>
      <c r="J29" s="8"/>
      <c r="K29" s="15"/>
      <c r="L29" s="8"/>
      <c r="M29" s="8"/>
      <c r="N29" s="8"/>
      <c r="O29" s="10"/>
      <c r="Q29" s="9"/>
      <c r="R29" s="8"/>
      <c r="S29" s="15"/>
      <c r="T29" s="8"/>
      <c r="U29" s="8"/>
      <c r="V29" s="8"/>
      <c r="W29" s="10"/>
      <c r="Y29" s="9"/>
      <c r="Z29" s="8"/>
      <c r="AA29" s="15"/>
      <c r="AB29" s="8"/>
      <c r="AC29" s="8"/>
      <c r="AD29" s="8"/>
      <c r="AE29" s="10"/>
      <c r="AG29" s="9"/>
      <c r="AH29" s="8"/>
      <c r="AI29" s="15"/>
      <c r="AJ29" s="8"/>
      <c r="AK29" s="8"/>
      <c r="AL29" s="8"/>
      <c r="AM29" s="10"/>
      <c r="AO29" s="9"/>
      <c r="AP29" s="8"/>
      <c r="AQ29" s="15"/>
      <c r="AR29" s="8"/>
      <c r="AS29" s="8"/>
      <c r="AT29" s="8"/>
      <c r="AU29" s="10"/>
    </row>
    <row r="30" spans="1:47" x14ac:dyDescent="0.2">
      <c r="A30" s="9"/>
      <c r="B30" s="8"/>
      <c r="C30" s="15"/>
      <c r="D30" s="8"/>
      <c r="E30" s="8"/>
      <c r="F30" s="8"/>
      <c r="G30" s="10"/>
      <c r="I30" s="9"/>
      <c r="J30" s="8"/>
      <c r="K30" s="15"/>
      <c r="L30" s="8"/>
      <c r="M30" s="8"/>
      <c r="N30" s="8"/>
      <c r="O30" s="10"/>
      <c r="Q30" s="9"/>
      <c r="R30" s="8"/>
      <c r="S30" s="15"/>
      <c r="T30" s="8"/>
      <c r="U30" s="8"/>
      <c r="V30" s="8"/>
      <c r="W30" s="10"/>
      <c r="Y30" s="9"/>
      <c r="Z30" s="8"/>
      <c r="AA30" s="15"/>
      <c r="AB30" s="8"/>
      <c r="AC30" s="8"/>
      <c r="AD30" s="8"/>
      <c r="AE30" s="10"/>
      <c r="AG30" s="9"/>
      <c r="AH30" s="8"/>
      <c r="AI30" s="15"/>
      <c r="AJ30" s="8"/>
      <c r="AK30" s="8"/>
      <c r="AL30" s="8"/>
      <c r="AM30" s="10"/>
      <c r="AO30" s="9"/>
      <c r="AP30" s="8"/>
      <c r="AQ30" s="15"/>
      <c r="AR30" s="8"/>
      <c r="AS30" s="8"/>
      <c r="AT30" s="8"/>
      <c r="AU30" s="10"/>
    </row>
    <row r="31" spans="1:47" x14ac:dyDescent="0.2">
      <c r="A31" s="9"/>
      <c r="B31" s="8"/>
      <c r="C31" s="15"/>
      <c r="D31" s="8"/>
      <c r="E31" s="8"/>
      <c r="F31" s="8"/>
      <c r="G31" s="10"/>
      <c r="I31" s="9"/>
      <c r="J31" s="8"/>
      <c r="K31" s="15"/>
      <c r="L31" s="8"/>
      <c r="M31" s="8"/>
      <c r="N31" s="8"/>
      <c r="O31" s="10"/>
      <c r="Q31" s="9"/>
      <c r="R31" s="8"/>
      <c r="S31" s="15"/>
      <c r="T31" s="8"/>
      <c r="U31" s="8"/>
      <c r="V31" s="8"/>
      <c r="W31" s="10"/>
      <c r="Y31" s="9"/>
      <c r="Z31" s="8"/>
      <c r="AA31" s="15"/>
      <c r="AB31" s="8"/>
      <c r="AC31" s="8"/>
      <c r="AD31" s="8"/>
      <c r="AE31" s="10"/>
      <c r="AG31" s="9"/>
      <c r="AH31" s="8"/>
      <c r="AI31" s="15"/>
      <c r="AJ31" s="8"/>
      <c r="AK31" s="8"/>
      <c r="AL31" s="8"/>
      <c r="AM31" s="10"/>
      <c r="AO31" s="9"/>
      <c r="AP31" s="8"/>
      <c r="AQ31" s="15"/>
      <c r="AR31" s="8"/>
      <c r="AS31" s="8"/>
      <c r="AT31" s="8"/>
      <c r="AU31" s="10"/>
    </row>
    <row r="32" spans="1:47" x14ac:dyDescent="0.2">
      <c r="A32" s="9"/>
      <c r="B32" s="8"/>
      <c r="C32" s="15"/>
      <c r="D32" s="8"/>
      <c r="E32" s="8"/>
      <c r="F32" s="8"/>
      <c r="G32" s="10"/>
      <c r="I32" s="9"/>
      <c r="J32" s="8"/>
      <c r="K32" s="15"/>
      <c r="L32" s="8"/>
      <c r="M32" s="8"/>
      <c r="N32" s="8"/>
      <c r="O32" s="10"/>
      <c r="Q32" s="9"/>
      <c r="R32" s="8"/>
      <c r="S32" s="15"/>
      <c r="T32" s="8"/>
      <c r="U32" s="8"/>
      <c r="V32" s="8"/>
      <c r="W32" s="10"/>
      <c r="Y32" s="9"/>
      <c r="Z32" s="8"/>
      <c r="AA32" s="15"/>
      <c r="AB32" s="8"/>
      <c r="AC32" s="8"/>
      <c r="AD32" s="8"/>
      <c r="AE32" s="10"/>
      <c r="AG32" s="9"/>
      <c r="AH32" s="8"/>
      <c r="AI32" s="15"/>
      <c r="AJ32" s="8"/>
      <c r="AK32" s="8"/>
      <c r="AL32" s="8"/>
      <c r="AM32" s="10"/>
      <c r="AO32" s="9"/>
      <c r="AP32" s="8"/>
      <c r="AQ32" s="15"/>
      <c r="AR32" s="8"/>
      <c r="AS32" s="8"/>
      <c r="AT32" s="8"/>
      <c r="AU32" s="10"/>
    </row>
    <row r="33" spans="1:47" x14ac:dyDescent="0.2">
      <c r="A33" s="9"/>
      <c r="B33" s="8"/>
      <c r="C33" s="15"/>
      <c r="D33" s="8"/>
      <c r="E33" s="8"/>
      <c r="F33" s="8"/>
      <c r="G33" s="10"/>
      <c r="I33" s="9"/>
      <c r="J33" s="8"/>
      <c r="K33" s="15"/>
      <c r="L33" s="8"/>
      <c r="M33" s="8"/>
      <c r="N33" s="8"/>
      <c r="O33" s="10"/>
      <c r="Q33" s="9"/>
      <c r="R33" s="8"/>
      <c r="S33" s="15"/>
      <c r="T33" s="8"/>
      <c r="U33" s="8"/>
      <c r="V33" s="8"/>
      <c r="W33" s="10"/>
      <c r="Y33" s="9"/>
      <c r="Z33" s="8"/>
      <c r="AA33" s="15"/>
      <c r="AB33" s="8"/>
      <c r="AC33" s="8"/>
      <c r="AD33" s="8"/>
      <c r="AE33" s="10"/>
      <c r="AG33" s="9"/>
      <c r="AH33" s="8"/>
      <c r="AI33" s="15"/>
      <c r="AJ33" s="8"/>
      <c r="AK33" s="8"/>
      <c r="AL33" s="8"/>
      <c r="AM33" s="10"/>
      <c r="AO33" s="9"/>
      <c r="AP33" s="8"/>
      <c r="AQ33" s="15"/>
      <c r="AR33" s="8"/>
      <c r="AS33" s="8"/>
      <c r="AT33" s="8"/>
      <c r="AU33" s="10"/>
    </row>
    <row r="34" spans="1:47" x14ac:dyDescent="0.2">
      <c r="A34" s="9"/>
      <c r="B34" s="8"/>
      <c r="C34" s="15"/>
      <c r="D34" s="8"/>
      <c r="E34" s="8"/>
      <c r="F34" s="8"/>
      <c r="G34" s="10"/>
      <c r="I34" s="9"/>
      <c r="J34" s="8"/>
      <c r="K34" s="15"/>
      <c r="L34" s="8"/>
      <c r="M34" s="8"/>
      <c r="N34" s="8"/>
      <c r="O34" s="10"/>
      <c r="Q34" s="9"/>
      <c r="R34" s="8"/>
      <c r="S34" s="15"/>
      <c r="T34" s="8"/>
      <c r="U34" s="8"/>
      <c r="V34" s="8"/>
      <c r="W34" s="10"/>
      <c r="Y34" s="9"/>
      <c r="Z34" s="8"/>
      <c r="AA34" s="15"/>
      <c r="AB34" s="8"/>
      <c r="AC34" s="8"/>
      <c r="AD34" s="8"/>
      <c r="AE34" s="10"/>
      <c r="AG34" s="9"/>
      <c r="AH34" s="8"/>
      <c r="AI34" s="15"/>
      <c r="AJ34" s="8"/>
      <c r="AK34" s="8"/>
      <c r="AL34" s="8"/>
      <c r="AM34" s="10"/>
      <c r="AO34" s="9"/>
      <c r="AP34" s="8"/>
      <c r="AQ34" s="15"/>
      <c r="AR34" s="8"/>
      <c r="AS34" s="8"/>
      <c r="AT34" s="8"/>
      <c r="AU34" s="10"/>
    </row>
    <row r="35" spans="1:47" x14ac:dyDescent="0.2">
      <c r="A35" s="9"/>
      <c r="B35" s="8"/>
      <c r="C35" s="15"/>
      <c r="D35" s="8"/>
      <c r="E35" s="8"/>
      <c r="F35" s="8"/>
      <c r="G35" s="10"/>
      <c r="I35" s="9"/>
      <c r="J35" s="8"/>
      <c r="K35" s="15"/>
      <c r="L35" s="8"/>
      <c r="M35" s="8"/>
      <c r="N35" s="8"/>
      <c r="O35" s="10"/>
      <c r="Q35" s="9"/>
      <c r="R35" s="8"/>
      <c r="S35" s="15"/>
      <c r="T35" s="8"/>
      <c r="U35" s="8"/>
      <c r="V35" s="8"/>
      <c r="W35" s="10"/>
      <c r="Y35" s="9"/>
      <c r="Z35" s="8"/>
      <c r="AA35" s="15"/>
      <c r="AB35" s="8"/>
      <c r="AC35" s="8"/>
      <c r="AD35" s="8"/>
      <c r="AE35" s="10"/>
      <c r="AG35" s="9"/>
      <c r="AH35" s="8"/>
      <c r="AI35" s="15"/>
      <c r="AJ35" s="8"/>
      <c r="AK35" s="8"/>
      <c r="AL35" s="8"/>
      <c r="AM35" s="10"/>
      <c r="AO35" s="9"/>
      <c r="AP35" s="8"/>
      <c r="AQ35" s="15"/>
      <c r="AR35" s="8"/>
      <c r="AS35" s="8"/>
      <c r="AT35" s="8"/>
      <c r="AU35" s="10"/>
    </row>
    <row r="36" spans="1:47" x14ac:dyDescent="0.2">
      <c r="A36" s="9"/>
      <c r="B36" s="8"/>
      <c r="C36" s="15"/>
      <c r="D36" s="8"/>
      <c r="E36" s="8"/>
      <c r="F36" s="8"/>
      <c r="G36" s="10"/>
      <c r="I36" s="9"/>
      <c r="J36" s="8"/>
      <c r="K36" s="15"/>
      <c r="L36" s="8"/>
      <c r="M36" s="8"/>
      <c r="N36" s="8"/>
      <c r="O36" s="10"/>
      <c r="Q36" s="9"/>
      <c r="R36" s="8"/>
      <c r="S36" s="15"/>
      <c r="T36" s="8"/>
      <c r="U36" s="8"/>
      <c r="V36" s="8"/>
      <c r="W36" s="10"/>
      <c r="Y36" s="9"/>
      <c r="Z36" s="8"/>
      <c r="AA36" s="15"/>
      <c r="AB36" s="8"/>
      <c r="AC36" s="8"/>
      <c r="AD36" s="8"/>
      <c r="AE36" s="10"/>
      <c r="AG36" s="9"/>
      <c r="AH36" s="8"/>
      <c r="AI36" s="15"/>
      <c r="AJ36" s="8"/>
      <c r="AK36" s="8"/>
      <c r="AL36" s="8"/>
      <c r="AM36" s="10"/>
      <c r="AO36" s="9"/>
      <c r="AP36" s="8"/>
      <c r="AQ36" s="15"/>
      <c r="AR36" s="8"/>
      <c r="AS36" s="8"/>
      <c r="AT36" s="8"/>
      <c r="AU36" s="10"/>
    </row>
    <row r="37" spans="1:47" x14ac:dyDescent="0.2">
      <c r="A37" s="9"/>
      <c r="B37" s="8"/>
      <c r="C37" s="15"/>
      <c r="D37" s="8"/>
      <c r="E37" s="8"/>
      <c r="F37" s="8"/>
      <c r="G37" s="10"/>
      <c r="I37" s="9"/>
      <c r="J37" s="8"/>
      <c r="K37" s="15"/>
      <c r="L37" s="8"/>
      <c r="M37" s="8"/>
      <c r="N37" s="8"/>
      <c r="O37" s="10"/>
      <c r="Q37" s="9"/>
      <c r="R37" s="8"/>
      <c r="S37" s="15"/>
      <c r="T37" s="8"/>
      <c r="U37" s="8"/>
      <c r="V37" s="8"/>
      <c r="W37" s="10"/>
      <c r="Y37" s="9"/>
      <c r="Z37" s="8"/>
      <c r="AA37" s="15"/>
      <c r="AB37" s="8"/>
      <c r="AC37" s="8"/>
      <c r="AD37" s="8"/>
      <c r="AE37" s="10"/>
      <c r="AG37" s="9"/>
      <c r="AH37" s="8"/>
      <c r="AI37" s="15"/>
      <c r="AJ37" s="8"/>
      <c r="AK37" s="8"/>
      <c r="AL37" s="8"/>
      <c r="AM37" s="10"/>
      <c r="AO37" s="9"/>
      <c r="AP37" s="8"/>
      <c r="AQ37" s="15"/>
      <c r="AR37" s="8"/>
      <c r="AS37" s="8"/>
      <c r="AT37" s="8"/>
      <c r="AU37" s="10"/>
    </row>
    <row r="38" spans="1:47" x14ac:dyDescent="0.2">
      <c r="A38" s="9"/>
      <c r="B38" s="8"/>
      <c r="C38" s="15"/>
      <c r="D38" s="8"/>
      <c r="E38" s="8"/>
      <c r="F38" s="8"/>
      <c r="G38" s="10"/>
      <c r="I38" s="9"/>
      <c r="J38" s="8"/>
      <c r="K38" s="15"/>
      <c r="L38" s="8"/>
      <c r="M38" s="8"/>
      <c r="N38" s="8"/>
      <c r="O38" s="10"/>
      <c r="Q38" s="9"/>
      <c r="R38" s="8"/>
      <c r="S38" s="15"/>
      <c r="T38" s="8"/>
      <c r="U38" s="8"/>
      <c r="V38" s="8"/>
      <c r="W38" s="10"/>
      <c r="Y38" s="9"/>
      <c r="Z38" s="8"/>
      <c r="AA38" s="15"/>
      <c r="AB38" s="8"/>
      <c r="AC38" s="8"/>
      <c r="AD38" s="8"/>
      <c r="AE38" s="10"/>
      <c r="AG38" s="9"/>
      <c r="AH38" s="8"/>
      <c r="AI38" s="15"/>
      <c r="AJ38" s="8"/>
      <c r="AK38" s="8"/>
      <c r="AL38" s="8"/>
      <c r="AM38" s="10"/>
      <c r="AO38" s="9"/>
      <c r="AP38" s="8"/>
      <c r="AQ38" s="15"/>
      <c r="AR38" s="8"/>
      <c r="AS38" s="8"/>
      <c r="AT38" s="8"/>
      <c r="AU38" s="10"/>
    </row>
    <row r="39" spans="1:47" x14ac:dyDescent="0.2">
      <c r="A39" s="9"/>
      <c r="B39" s="8"/>
      <c r="C39" s="15"/>
      <c r="D39" s="8"/>
      <c r="E39" s="8"/>
      <c r="F39" s="8"/>
      <c r="G39" s="10"/>
      <c r="I39" s="9"/>
      <c r="J39" s="8"/>
      <c r="K39" s="15"/>
      <c r="L39" s="8"/>
      <c r="M39" s="8"/>
      <c r="N39" s="8"/>
      <c r="O39" s="10"/>
      <c r="Q39" s="9"/>
      <c r="R39" s="8"/>
      <c r="S39" s="15"/>
      <c r="T39" s="8"/>
      <c r="U39" s="8"/>
      <c r="V39" s="8"/>
      <c r="W39" s="10"/>
      <c r="Y39" s="9"/>
      <c r="Z39" s="8"/>
      <c r="AA39" s="15"/>
      <c r="AB39" s="8"/>
      <c r="AC39" s="8"/>
      <c r="AD39" s="8"/>
      <c r="AE39" s="10"/>
      <c r="AG39" s="9"/>
      <c r="AH39" s="8"/>
      <c r="AI39" s="15"/>
      <c r="AJ39" s="8"/>
      <c r="AK39" s="8"/>
      <c r="AL39" s="8"/>
      <c r="AM39" s="10"/>
      <c r="AO39" s="9"/>
      <c r="AP39" s="8"/>
      <c r="AQ39" s="15"/>
      <c r="AR39" s="8"/>
      <c r="AS39" s="8"/>
      <c r="AT39" s="8"/>
      <c r="AU39" s="10"/>
    </row>
    <row r="40" spans="1:47" x14ac:dyDescent="0.2">
      <c r="A40" s="9"/>
      <c r="B40" s="8"/>
      <c r="C40" s="15"/>
      <c r="D40" s="8"/>
      <c r="E40" s="8"/>
      <c r="F40" s="8"/>
      <c r="G40" s="10"/>
      <c r="I40" s="9"/>
      <c r="J40" s="8"/>
      <c r="K40" s="15"/>
      <c r="L40" s="8"/>
      <c r="M40" s="8"/>
      <c r="N40" s="8"/>
      <c r="O40" s="10"/>
      <c r="Q40" s="9"/>
      <c r="R40" s="8"/>
      <c r="S40" s="15"/>
      <c r="T40" s="8"/>
      <c r="U40" s="8"/>
      <c r="V40" s="8"/>
      <c r="W40" s="10"/>
      <c r="Y40" s="9"/>
      <c r="Z40" s="8"/>
      <c r="AA40" s="15"/>
      <c r="AB40" s="8"/>
      <c r="AC40" s="8"/>
      <c r="AD40" s="8"/>
      <c r="AE40" s="10"/>
      <c r="AG40" s="9"/>
      <c r="AH40" s="8"/>
      <c r="AI40" s="15"/>
      <c r="AJ40" s="8"/>
      <c r="AK40" s="8"/>
      <c r="AL40" s="8"/>
      <c r="AM40" s="10"/>
      <c r="AO40" s="9"/>
      <c r="AP40" s="8"/>
      <c r="AQ40" s="15"/>
      <c r="AR40" s="8"/>
      <c r="AS40" s="8"/>
      <c r="AT40" s="8"/>
      <c r="AU40" s="10"/>
    </row>
    <row r="41" spans="1:47" x14ac:dyDescent="0.2">
      <c r="A41" s="9"/>
      <c r="B41" s="8"/>
      <c r="C41" s="15"/>
      <c r="D41" s="8"/>
      <c r="E41" s="8"/>
      <c r="F41" s="8"/>
      <c r="G41" s="10"/>
      <c r="I41" s="9"/>
      <c r="J41" s="8"/>
      <c r="K41" s="15"/>
      <c r="L41" s="8"/>
      <c r="M41" s="8"/>
      <c r="N41" s="8"/>
      <c r="O41" s="10"/>
      <c r="Q41" s="9"/>
      <c r="R41" s="8"/>
      <c r="S41" s="15"/>
      <c r="T41" s="8"/>
      <c r="U41" s="8"/>
      <c r="V41" s="8"/>
      <c r="W41" s="10"/>
      <c r="Y41" s="9"/>
      <c r="Z41" s="8"/>
      <c r="AA41" s="15"/>
      <c r="AB41" s="8"/>
      <c r="AC41" s="8"/>
      <c r="AD41" s="8"/>
      <c r="AE41" s="10"/>
      <c r="AG41" s="9"/>
      <c r="AH41" s="8"/>
      <c r="AI41" s="15"/>
      <c r="AJ41" s="8"/>
      <c r="AK41" s="8"/>
      <c r="AL41" s="8"/>
      <c r="AM41" s="10"/>
      <c r="AO41" s="9"/>
      <c r="AP41" s="8"/>
      <c r="AQ41" s="15"/>
      <c r="AR41" s="8"/>
      <c r="AS41" s="8"/>
      <c r="AT41" s="8"/>
      <c r="AU41" s="10"/>
    </row>
    <row r="42" spans="1:47" x14ac:dyDescent="0.2">
      <c r="A42" s="9"/>
      <c r="B42" s="8"/>
      <c r="C42" s="15"/>
      <c r="D42" s="8"/>
      <c r="E42" s="8"/>
      <c r="F42" s="8"/>
      <c r="G42" s="10"/>
      <c r="I42" s="9"/>
      <c r="J42" s="8"/>
      <c r="K42" s="15"/>
      <c r="L42" s="8"/>
      <c r="M42" s="8"/>
      <c r="N42" s="8"/>
      <c r="O42" s="10"/>
      <c r="Q42" s="9"/>
      <c r="R42" s="8"/>
      <c r="S42" s="15"/>
      <c r="T42" s="8"/>
      <c r="U42" s="8"/>
      <c r="V42" s="8"/>
      <c r="W42" s="10"/>
      <c r="Y42" s="9"/>
      <c r="Z42" s="8"/>
      <c r="AA42" s="15"/>
      <c r="AB42" s="8"/>
      <c r="AC42" s="8"/>
      <c r="AD42" s="8"/>
      <c r="AE42" s="10"/>
      <c r="AG42" s="9"/>
      <c r="AH42" s="8"/>
      <c r="AI42" s="15"/>
      <c r="AJ42" s="8"/>
      <c r="AK42" s="8"/>
      <c r="AL42" s="8"/>
      <c r="AM42" s="10"/>
      <c r="AO42" s="9"/>
      <c r="AP42" s="8"/>
      <c r="AQ42" s="15"/>
      <c r="AR42" s="8"/>
      <c r="AS42" s="8"/>
      <c r="AT42" s="8"/>
      <c r="AU42" s="10"/>
    </row>
    <row r="43" spans="1:47" x14ac:dyDescent="0.2">
      <c r="A43" s="9"/>
      <c r="B43" s="8"/>
      <c r="C43" s="15"/>
      <c r="D43" s="8"/>
      <c r="E43" s="8"/>
      <c r="F43" s="8"/>
      <c r="G43" s="10"/>
      <c r="I43" s="9"/>
      <c r="J43" s="8"/>
      <c r="K43" s="15"/>
      <c r="L43" s="8"/>
      <c r="M43" s="8"/>
      <c r="N43" s="8"/>
      <c r="O43" s="10"/>
      <c r="Q43" s="9"/>
      <c r="R43" s="8"/>
      <c r="S43" s="15"/>
      <c r="T43" s="8"/>
      <c r="U43" s="8"/>
      <c r="V43" s="8"/>
      <c r="W43" s="10"/>
      <c r="Y43" s="9"/>
      <c r="Z43" s="8"/>
      <c r="AA43" s="15"/>
      <c r="AB43" s="8"/>
      <c r="AC43" s="8"/>
      <c r="AD43" s="8"/>
      <c r="AE43" s="10"/>
      <c r="AG43" s="9"/>
      <c r="AH43" s="8"/>
      <c r="AI43" s="15"/>
      <c r="AJ43" s="8"/>
      <c r="AK43" s="8"/>
      <c r="AL43" s="8"/>
      <c r="AM43" s="10"/>
      <c r="AO43" s="9"/>
      <c r="AP43" s="8"/>
      <c r="AQ43" s="15"/>
      <c r="AR43" s="8"/>
      <c r="AS43" s="8"/>
      <c r="AT43" s="8"/>
      <c r="AU43" s="10"/>
    </row>
    <row r="44" spans="1:47" x14ac:dyDescent="0.2">
      <c r="A44" s="9"/>
      <c r="B44" s="8"/>
      <c r="C44" s="15"/>
      <c r="D44" s="8"/>
      <c r="E44" s="8"/>
      <c r="F44" s="8"/>
      <c r="G44" s="10"/>
      <c r="I44" s="9"/>
      <c r="J44" s="8"/>
      <c r="K44" s="15"/>
      <c r="L44" s="8"/>
      <c r="M44" s="8"/>
      <c r="N44" s="8"/>
      <c r="O44" s="10"/>
      <c r="Q44" s="9"/>
      <c r="R44" s="8"/>
      <c r="S44" s="15"/>
      <c r="T44" s="8"/>
      <c r="U44" s="8"/>
      <c r="V44" s="8"/>
      <c r="W44" s="10"/>
      <c r="Y44" s="9"/>
      <c r="Z44" s="8"/>
      <c r="AA44" s="15"/>
      <c r="AB44" s="8"/>
      <c r="AC44" s="8"/>
      <c r="AD44" s="8"/>
      <c r="AE44" s="10"/>
      <c r="AG44" s="9"/>
      <c r="AH44" s="8"/>
      <c r="AI44" s="15"/>
      <c r="AJ44" s="8"/>
      <c r="AK44" s="8"/>
      <c r="AL44" s="8"/>
      <c r="AM44" s="10"/>
      <c r="AO44" s="9"/>
      <c r="AP44" s="8"/>
      <c r="AQ44" s="15"/>
      <c r="AR44" s="8"/>
      <c r="AS44" s="8"/>
      <c r="AT44" s="8"/>
      <c r="AU44" s="10"/>
    </row>
    <row r="45" spans="1:47" x14ac:dyDescent="0.2">
      <c r="A45" s="9"/>
      <c r="B45" s="8"/>
      <c r="C45" s="15"/>
      <c r="D45" s="8"/>
      <c r="E45" s="8"/>
      <c r="F45" s="8"/>
      <c r="G45" s="10"/>
      <c r="I45" s="9"/>
      <c r="J45" s="8"/>
      <c r="K45" s="15"/>
      <c r="L45" s="8"/>
      <c r="M45" s="8"/>
      <c r="N45" s="8"/>
      <c r="O45" s="10"/>
      <c r="Q45" s="9"/>
      <c r="R45" s="8"/>
      <c r="S45" s="15"/>
      <c r="T45" s="8"/>
      <c r="U45" s="8"/>
      <c r="V45" s="8"/>
      <c r="W45" s="10"/>
      <c r="Y45" s="9"/>
      <c r="Z45" s="8"/>
      <c r="AA45" s="15"/>
      <c r="AB45" s="8"/>
      <c r="AC45" s="8"/>
      <c r="AD45" s="8"/>
      <c r="AE45" s="10"/>
      <c r="AG45" s="9"/>
      <c r="AH45" s="8"/>
      <c r="AI45" s="15"/>
      <c r="AJ45" s="8"/>
      <c r="AK45" s="8"/>
      <c r="AL45" s="8"/>
      <c r="AM45" s="10"/>
      <c r="AO45" s="9"/>
      <c r="AP45" s="8"/>
      <c r="AQ45" s="15"/>
      <c r="AR45" s="8"/>
      <c r="AS45" s="8"/>
      <c r="AT45" s="8"/>
      <c r="AU45" s="10"/>
    </row>
    <row r="46" spans="1:47" x14ac:dyDescent="0.2">
      <c r="A46" s="9"/>
      <c r="B46" s="8"/>
      <c r="C46" s="15"/>
      <c r="D46" s="8"/>
      <c r="E46" s="8"/>
      <c r="F46" s="8"/>
      <c r="G46" s="10"/>
      <c r="I46" s="9"/>
      <c r="J46" s="8"/>
      <c r="K46" s="15"/>
      <c r="L46" s="8"/>
      <c r="M46" s="8"/>
      <c r="N46" s="8"/>
      <c r="O46" s="10"/>
      <c r="Q46" s="9"/>
      <c r="R46" s="8"/>
      <c r="S46" s="15"/>
      <c r="T46" s="8"/>
      <c r="U46" s="8"/>
      <c r="V46" s="8"/>
      <c r="W46" s="10"/>
      <c r="Y46" s="9"/>
      <c r="Z46" s="8"/>
      <c r="AA46" s="15"/>
      <c r="AB46" s="8"/>
      <c r="AC46" s="8"/>
      <c r="AD46" s="8"/>
      <c r="AE46" s="10"/>
      <c r="AG46" s="9"/>
      <c r="AH46" s="8"/>
      <c r="AI46" s="15"/>
      <c r="AJ46" s="8"/>
      <c r="AK46" s="8"/>
      <c r="AL46" s="8"/>
      <c r="AM46" s="10"/>
      <c r="AO46" s="9"/>
      <c r="AP46" s="8"/>
      <c r="AQ46" s="15"/>
      <c r="AR46" s="8"/>
      <c r="AS46" s="8"/>
      <c r="AT46" s="8"/>
      <c r="AU46" s="10"/>
    </row>
    <row r="47" spans="1:47" x14ac:dyDescent="0.2">
      <c r="A47" s="9"/>
      <c r="B47" s="8"/>
      <c r="C47" s="15"/>
      <c r="D47" s="8"/>
      <c r="E47" s="8"/>
      <c r="F47" s="8"/>
      <c r="G47" s="10"/>
      <c r="I47" s="9"/>
      <c r="J47" s="8"/>
      <c r="K47" s="15"/>
      <c r="L47" s="8"/>
      <c r="M47" s="8"/>
      <c r="N47" s="8"/>
      <c r="O47" s="10"/>
      <c r="Q47" s="9"/>
      <c r="R47" s="8"/>
      <c r="S47" s="15"/>
      <c r="T47" s="8"/>
      <c r="U47" s="8"/>
      <c r="V47" s="8"/>
      <c r="W47" s="10"/>
      <c r="Y47" s="9"/>
      <c r="Z47" s="8"/>
      <c r="AA47" s="15"/>
      <c r="AB47" s="8"/>
      <c r="AC47" s="8"/>
      <c r="AD47" s="8"/>
      <c r="AE47" s="10"/>
      <c r="AG47" s="9"/>
      <c r="AH47" s="8"/>
      <c r="AI47" s="15"/>
      <c r="AJ47" s="8"/>
      <c r="AK47" s="8"/>
      <c r="AL47" s="8"/>
      <c r="AM47" s="10"/>
      <c r="AO47" s="9"/>
      <c r="AP47" s="8"/>
      <c r="AQ47" s="15"/>
      <c r="AR47" s="8"/>
      <c r="AS47" s="8"/>
      <c r="AT47" s="8"/>
      <c r="AU47" s="10"/>
    </row>
    <row r="48" spans="1:47" x14ac:dyDescent="0.2">
      <c r="A48" s="9"/>
      <c r="B48" s="8"/>
      <c r="C48" s="15"/>
      <c r="D48" s="8"/>
      <c r="E48" s="8"/>
      <c r="F48" s="8"/>
      <c r="G48" s="10"/>
      <c r="I48" s="9"/>
      <c r="J48" s="8"/>
      <c r="K48" s="15"/>
      <c r="L48" s="8"/>
      <c r="M48" s="8"/>
      <c r="N48" s="8"/>
      <c r="O48" s="10"/>
      <c r="Q48" s="9"/>
      <c r="R48" s="8"/>
      <c r="S48" s="15"/>
      <c r="T48" s="8"/>
      <c r="U48" s="8"/>
      <c r="V48" s="8"/>
      <c r="W48" s="10"/>
      <c r="Y48" s="9"/>
      <c r="Z48" s="8"/>
      <c r="AA48" s="15"/>
      <c r="AB48" s="8"/>
      <c r="AC48" s="8"/>
      <c r="AD48" s="8"/>
      <c r="AE48" s="10"/>
      <c r="AG48" s="9"/>
      <c r="AH48" s="8"/>
      <c r="AI48" s="15"/>
      <c r="AJ48" s="8"/>
      <c r="AK48" s="8"/>
      <c r="AL48" s="8"/>
      <c r="AM48" s="10"/>
      <c r="AO48" s="9"/>
      <c r="AP48" s="8"/>
      <c r="AQ48" s="15"/>
      <c r="AR48" s="8"/>
      <c r="AS48" s="8"/>
      <c r="AT48" s="8"/>
      <c r="AU48" s="10"/>
    </row>
    <row r="49" spans="1:47" x14ac:dyDescent="0.2">
      <c r="A49" s="9"/>
      <c r="B49" s="8"/>
      <c r="C49" s="15"/>
      <c r="D49" s="8"/>
      <c r="E49" s="8"/>
      <c r="F49" s="8"/>
      <c r="G49" s="10"/>
      <c r="I49" s="9"/>
      <c r="J49" s="8"/>
      <c r="K49" s="15"/>
      <c r="L49" s="8"/>
      <c r="M49" s="8"/>
      <c r="N49" s="8"/>
      <c r="O49" s="10"/>
      <c r="Q49" s="9"/>
      <c r="R49" s="8"/>
      <c r="S49" s="15"/>
      <c r="T49" s="8"/>
      <c r="U49" s="8"/>
      <c r="V49" s="8"/>
      <c r="W49" s="10"/>
      <c r="Y49" s="9"/>
      <c r="Z49" s="8"/>
      <c r="AA49" s="15"/>
      <c r="AB49" s="8"/>
      <c r="AC49" s="8"/>
      <c r="AD49" s="8"/>
      <c r="AE49" s="10"/>
      <c r="AG49" s="9"/>
      <c r="AH49" s="8"/>
      <c r="AI49" s="15"/>
      <c r="AJ49" s="8"/>
      <c r="AK49" s="8"/>
      <c r="AL49" s="8"/>
      <c r="AM49" s="10"/>
      <c r="AO49" s="9"/>
      <c r="AP49" s="8"/>
      <c r="AQ49" s="15"/>
      <c r="AR49" s="8"/>
      <c r="AS49" s="8"/>
      <c r="AT49" s="8"/>
      <c r="AU49" s="10"/>
    </row>
    <row r="50" spans="1:47" x14ac:dyDescent="0.2">
      <c r="A50" s="9"/>
      <c r="B50" s="8"/>
      <c r="C50" s="15"/>
      <c r="D50" s="8"/>
      <c r="E50" s="8"/>
      <c r="F50" s="8"/>
      <c r="G50" s="10"/>
      <c r="I50" s="9"/>
      <c r="J50" s="8"/>
      <c r="K50" s="15"/>
      <c r="L50" s="8"/>
      <c r="M50" s="8"/>
      <c r="N50" s="8"/>
      <c r="O50" s="10"/>
      <c r="Q50" s="9"/>
      <c r="R50" s="8"/>
      <c r="S50" s="15"/>
      <c r="T50" s="8"/>
      <c r="U50" s="8"/>
      <c r="V50" s="8"/>
      <c r="W50" s="10"/>
      <c r="Y50" s="9"/>
      <c r="Z50" s="8"/>
      <c r="AA50" s="15"/>
      <c r="AB50" s="8"/>
      <c r="AC50" s="8"/>
      <c r="AD50" s="8"/>
      <c r="AE50" s="10"/>
      <c r="AG50" s="9"/>
      <c r="AH50" s="8"/>
      <c r="AI50" s="15"/>
      <c r="AJ50" s="8"/>
      <c r="AK50" s="8"/>
      <c r="AL50" s="8"/>
      <c r="AM50" s="10"/>
      <c r="AO50" s="9"/>
      <c r="AP50" s="8"/>
      <c r="AQ50" s="15"/>
      <c r="AR50" s="8"/>
      <c r="AS50" s="8"/>
      <c r="AT50" s="8"/>
      <c r="AU50" s="10"/>
    </row>
    <row r="51" spans="1:47" x14ac:dyDescent="0.2">
      <c r="A51" s="9"/>
      <c r="B51" s="8"/>
      <c r="C51" s="15"/>
      <c r="D51" s="8"/>
      <c r="E51" s="8"/>
      <c r="F51" s="8"/>
      <c r="G51" s="10"/>
      <c r="I51" s="9"/>
      <c r="J51" s="8"/>
      <c r="K51" s="15"/>
      <c r="L51" s="8"/>
      <c r="M51" s="8"/>
      <c r="N51" s="8"/>
      <c r="O51" s="10"/>
      <c r="Q51" s="9"/>
      <c r="R51" s="8"/>
      <c r="S51" s="15"/>
      <c r="T51" s="8"/>
      <c r="U51" s="8"/>
      <c r="V51" s="8"/>
      <c r="W51" s="10"/>
      <c r="Y51" s="9"/>
      <c r="Z51" s="8"/>
      <c r="AA51" s="15"/>
      <c r="AB51" s="8"/>
      <c r="AC51" s="8"/>
      <c r="AD51" s="8"/>
      <c r="AE51" s="10"/>
      <c r="AG51" s="9"/>
      <c r="AH51" s="8"/>
      <c r="AI51" s="15"/>
      <c r="AJ51" s="8"/>
      <c r="AK51" s="8"/>
      <c r="AL51" s="8"/>
      <c r="AM51" s="10"/>
      <c r="AO51" s="9"/>
      <c r="AP51" s="8"/>
      <c r="AQ51" s="15"/>
      <c r="AR51" s="8"/>
      <c r="AS51" s="8"/>
      <c r="AT51" s="8"/>
      <c r="AU51" s="10"/>
    </row>
    <row r="52" spans="1:47" x14ac:dyDescent="0.2">
      <c r="A52" s="9"/>
      <c r="B52" s="8"/>
      <c r="C52" s="15"/>
      <c r="D52" s="8"/>
      <c r="E52" s="8"/>
      <c r="F52" s="8"/>
      <c r="G52" s="10"/>
      <c r="I52" s="9"/>
      <c r="J52" s="8"/>
      <c r="K52" s="15"/>
      <c r="L52" s="8"/>
      <c r="M52" s="8"/>
      <c r="N52" s="8"/>
      <c r="O52" s="10"/>
      <c r="Q52" s="9"/>
      <c r="R52" s="8"/>
      <c r="S52" s="15"/>
      <c r="T52" s="8"/>
      <c r="U52" s="8"/>
      <c r="V52" s="8"/>
      <c r="W52" s="10"/>
      <c r="Y52" s="9"/>
      <c r="Z52" s="8"/>
      <c r="AA52" s="15"/>
      <c r="AB52" s="8"/>
      <c r="AC52" s="8"/>
      <c r="AD52" s="8"/>
      <c r="AE52" s="10"/>
      <c r="AG52" s="9"/>
      <c r="AH52" s="8"/>
      <c r="AI52" s="15"/>
      <c r="AJ52" s="8"/>
      <c r="AK52" s="8"/>
      <c r="AL52" s="8"/>
      <c r="AM52" s="10"/>
      <c r="AO52" s="9"/>
      <c r="AP52" s="8"/>
      <c r="AQ52" s="15"/>
      <c r="AR52" s="8"/>
      <c r="AS52" s="8"/>
      <c r="AT52" s="8"/>
      <c r="AU52" s="10"/>
    </row>
    <row r="53" spans="1:47" x14ac:dyDescent="0.2">
      <c r="A53" s="9"/>
      <c r="B53" s="8"/>
      <c r="C53" s="15"/>
      <c r="D53" s="8"/>
      <c r="E53" s="8"/>
      <c r="F53" s="8"/>
      <c r="G53" s="10"/>
      <c r="I53" s="9"/>
      <c r="J53" s="8"/>
      <c r="K53" s="15"/>
      <c r="L53" s="8"/>
      <c r="M53" s="8"/>
      <c r="N53" s="8"/>
      <c r="O53" s="10"/>
      <c r="Q53" s="9"/>
      <c r="R53" s="8"/>
      <c r="S53" s="15"/>
      <c r="T53" s="8"/>
      <c r="U53" s="8"/>
      <c r="V53" s="8"/>
      <c r="W53" s="10"/>
      <c r="Y53" s="9"/>
      <c r="Z53" s="8"/>
      <c r="AA53" s="15"/>
      <c r="AB53" s="8"/>
      <c r="AC53" s="8"/>
      <c r="AD53" s="8"/>
      <c r="AE53" s="10"/>
      <c r="AG53" s="9"/>
      <c r="AH53" s="8"/>
      <c r="AI53" s="15"/>
      <c r="AJ53" s="8"/>
      <c r="AK53" s="8"/>
      <c r="AL53" s="8"/>
      <c r="AM53" s="10"/>
      <c r="AO53" s="9"/>
      <c r="AP53" s="8"/>
      <c r="AQ53" s="15"/>
      <c r="AR53" s="8"/>
      <c r="AS53" s="8"/>
      <c r="AT53" s="8"/>
      <c r="AU53" s="10"/>
    </row>
    <row r="54" spans="1:47" ht="13.5" thickBot="1" x14ac:dyDescent="0.25">
      <c r="A54" s="19"/>
      <c r="B54" s="20"/>
      <c r="C54" s="62"/>
      <c r="D54" s="20"/>
      <c r="E54" s="20"/>
      <c r="F54" s="20"/>
      <c r="G54" s="21"/>
      <c r="I54" s="19"/>
      <c r="J54" s="20"/>
      <c r="K54" s="62"/>
      <c r="L54" s="20"/>
      <c r="M54" s="20"/>
      <c r="N54" s="20"/>
      <c r="O54" s="21"/>
      <c r="Q54" s="19"/>
      <c r="R54" s="20"/>
      <c r="S54" s="62"/>
      <c r="T54" s="20"/>
      <c r="U54" s="20"/>
      <c r="V54" s="20"/>
      <c r="W54" s="21"/>
      <c r="Y54" s="19"/>
      <c r="Z54" s="20"/>
      <c r="AA54" s="62"/>
      <c r="AB54" s="20"/>
      <c r="AC54" s="20"/>
      <c r="AD54" s="20"/>
      <c r="AE54" s="21"/>
      <c r="AG54" s="19"/>
      <c r="AH54" s="20"/>
      <c r="AI54" s="62"/>
      <c r="AJ54" s="20"/>
      <c r="AK54" s="20"/>
      <c r="AL54" s="20"/>
      <c r="AM54" s="21"/>
      <c r="AO54" s="19"/>
      <c r="AP54" s="20"/>
      <c r="AQ54" s="62"/>
      <c r="AR54" s="20"/>
      <c r="AS54" s="20"/>
      <c r="AT54" s="20"/>
      <c r="AU54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34"/>
  <sheetViews>
    <sheetView showZeros="0" zoomScale="90" zoomScaleNormal="90" workbookViewId="0">
      <selection activeCell="A5" sqref="A5:A16"/>
    </sheetView>
  </sheetViews>
  <sheetFormatPr defaultColWidth="9.140625" defaultRowHeight="15" x14ac:dyDescent="0.25"/>
  <cols>
    <col min="1" max="1" width="5.140625" style="35" customWidth="1"/>
    <col min="2" max="2" width="22.7109375" style="35" customWidth="1"/>
    <col min="3" max="3" width="5.7109375" style="37" customWidth="1"/>
    <col min="4" max="5" width="6.7109375" style="35" customWidth="1"/>
    <col min="6" max="7" width="7.42578125" style="35" bestFit="1" customWidth="1"/>
    <col min="8" max="9" width="7.140625" style="35" customWidth="1"/>
    <col min="10" max="10" width="7.28515625" style="35" customWidth="1"/>
    <col min="11" max="11" width="7" style="35" customWidth="1"/>
    <col min="12" max="13" width="6.5703125" style="35" customWidth="1"/>
    <col min="14" max="15" width="6.7109375" style="35" customWidth="1"/>
    <col min="16" max="16" width="2.28515625" style="37" customWidth="1"/>
    <col min="17" max="16384" width="9.140625" style="37"/>
  </cols>
  <sheetData>
    <row r="1" spans="1:18" ht="15.75" x14ac:dyDescent="0.25">
      <c r="C1" s="36" t="e">
        <f>#REF!</f>
        <v>#REF!</v>
      </c>
    </row>
    <row r="2" spans="1:18" ht="16.5" thickBot="1" x14ac:dyDescent="0.3">
      <c r="A2" s="38"/>
      <c r="B2" s="98" t="s">
        <v>86</v>
      </c>
      <c r="C2" s="38" t="e">
        <f>#REF!</f>
        <v>#REF!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 t="e">
        <f>#REF!</f>
        <v>#REF!</v>
      </c>
      <c r="O2" s="39"/>
      <c r="Q2" s="55"/>
      <c r="R2" s="55"/>
    </row>
    <row r="3" spans="1:18" ht="15.75" customHeight="1" thickTop="1" x14ac:dyDescent="0.25">
      <c r="A3" s="145" t="s">
        <v>24</v>
      </c>
      <c r="B3" s="147" t="s">
        <v>30</v>
      </c>
      <c r="C3" s="149" t="s">
        <v>31</v>
      </c>
      <c r="D3" s="151" t="s">
        <v>60</v>
      </c>
      <c r="E3" s="152"/>
      <c r="F3" s="152"/>
      <c r="G3" s="152"/>
      <c r="H3" s="152"/>
      <c r="I3" s="152"/>
      <c r="J3" s="152"/>
      <c r="K3" s="152"/>
      <c r="L3" s="152"/>
      <c r="M3" s="153"/>
      <c r="N3" s="154" t="s">
        <v>59</v>
      </c>
      <c r="O3" s="155"/>
      <c r="Q3" s="143" t="s">
        <v>33</v>
      </c>
      <c r="R3" s="144"/>
    </row>
    <row r="4" spans="1:18" ht="15.75" thickBot="1" x14ac:dyDescent="0.3">
      <c r="A4" s="146"/>
      <c r="B4" s="148"/>
      <c r="C4" s="150"/>
      <c r="D4" s="40" t="e">
        <f>#REF!</f>
        <v>#REF!</v>
      </c>
      <c r="E4" s="40" t="e">
        <f>#REF!</f>
        <v>#REF!</v>
      </c>
      <c r="F4" s="40"/>
      <c r="G4" s="40"/>
      <c r="H4" s="40"/>
      <c r="I4" s="40"/>
      <c r="J4" s="40"/>
      <c r="K4" s="40"/>
      <c r="L4" s="41"/>
      <c r="M4" s="42"/>
      <c r="N4" s="43" t="s">
        <v>11</v>
      </c>
      <c r="O4" s="44" t="s">
        <v>32</v>
      </c>
      <c r="Q4" s="56" t="s">
        <v>34</v>
      </c>
      <c r="R4" s="44" t="s">
        <v>32</v>
      </c>
    </row>
    <row r="5" spans="1:18" ht="15.75" thickTop="1" x14ac:dyDescent="0.25">
      <c r="A5" s="45">
        <v>1</v>
      </c>
      <c r="B5" s="15"/>
      <c r="C5" s="52" t="str">
        <f>IF(ISERROR(VLOOKUP($B5,#REF!,12,FALSE))=TRUE," ",VLOOKUP($B5,#REF!,12,FALSE))</f>
        <v xml:space="preserve"> </v>
      </c>
      <c r="D5" s="53">
        <f>IF(ISERROR(VLOOKUP($B5,'М16-18БК'!$B$11:$AK$37,28,FALSE))=TRUE,0,VLOOKUP($B5,'М16-18БК'!$B$11:$AK$37,28,FALSE))</f>
        <v>0</v>
      </c>
      <c r="E5" s="53">
        <f>IF(ISERROR(VLOOKUP($B5,'М16-18БК'!$B$11:$AK$37,28,FALSE))=TRUE,0,VLOOKUP($B5,'М16-18БК'!$B$11:$AK$37,28,FALSE))</f>
        <v>0</v>
      </c>
      <c r="F5" s="53"/>
      <c r="G5" s="53"/>
      <c r="H5" s="53"/>
      <c r="I5" s="47"/>
      <c r="J5" s="47"/>
      <c r="K5" s="47"/>
      <c r="L5" s="48">
        <v>0</v>
      </c>
      <c r="M5" s="45">
        <v>0</v>
      </c>
      <c r="N5" s="49">
        <f>SUM(D5:M5)-SMALL(D5:M5,1)</f>
        <v>0</v>
      </c>
      <c r="O5" s="92"/>
      <c r="Q5" s="57" t="e">
        <f t="shared" ref="Q5:Q15" si="0">SUM(SUM(D5/MAX($D$5:$D$34)*100)+IF(ISERROR(SUM(E5/MAX($E$5:$E$34)*100))=TRUE,0,SUM(E5/MAX($E$5:$E$34)*100))+IF(ISERROR(SUM(F5/MAX($F$5:$F$34)*100))=TRUE,0,SUM(F5/MAX($F$5:$F$34)*100))+IF(ISERROR(SUM(G5/MAX($G$5:$G$34)*100))=TRUE,0,SUM(G5/MAX($G$5:$G$34)*100))+IF(ISERROR(SUM(H5/MAX($H$5:$H$34)*100))=TRUE,0,SUM(H5/MAX($H$5:$H$34)*100))+IF(ISERROR(SUM(I5/MAX($I$5:$I$34)*100))=TRUE,0,SUM(I5/MAX($I$5:$I$34)*100))+IF(ISERROR(SUM(J5/MAX($J$5:$J$34)*100))=TRUE,0,SUM(J5/MAX($J$5:$J$34)*100))+IF(ISERROR(SUM(K5/MAX($K$5:$K$34)*100))=TRUE,0,SUM(K5/MAX($K$5:$K$34)*100))+IF(ISERROR(SUM(L5/MAX($L$5:$L$34)*100))=TRUE,0,SUM(L5/MAX($L$5:$L$34)*100))+IF(ISERROR(SUM(M5/MAX($M$5:$M$34)*100))=TRUE,0,SUM(M5/MAX($M$5:$M$34)*100)))/COUNTIF(D5:M5,"&gt;0")</f>
        <v>#DIV/0!</v>
      </c>
      <c r="R5" s="92"/>
    </row>
    <row r="6" spans="1:18" x14ac:dyDescent="0.25">
      <c r="A6" s="50">
        <v>2</v>
      </c>
      <c r="B6" s="15"/>
      <c r="C6" s="52" t="str">
        <f>IF(ISERROR(VLOOKUP($B6,#REF!,12,FALSE))=TRUE," ",VLOOKUP($B6,#REF!,12,FALSE))</f>
        <v xml:space="preserve"> </v>
      </c>
      <c r="D6" s="47">
        <f>IF(ISERROR(VLOOKUP($B6,'М16-18БК'!$B$11:$AK$37,28,FALSE))=TRUE,0,VLOOKUP($B6,'М16-18БК'!$B$11:$AK$37,28,FALSE))</f>
        <v>0</v>
      </c>
      <c r="E6" s="47">
        <f>IF(ISERROR(VLOOKUP($B6,'М16-18БК'!$B$11:$AK$37,28,FALSE))=TRUE,0,VLOOKUP($B6,'М16-18БК'!$B$11:$AK$37,28,FALSE))</f>
        <v>0</v>
      </c>
      <c r="F6" s="47"/>
      <c r="G6" s="47"/>
      <c r="H6" s="47"/>
      <c r="I6" s="47"/>
      <c r="J6" s="47"/>
      <c r="K6" s="47"/>
      <c r="L6" s="48">
        <v>0</v>
      </c>
      <c r="M6" s="45">
        <v>0</v>
      </c>
      <c r="N6" s="49">
        <f t="shared" ref="N6:N34" si="1">SUM(D6:M6)-SMALL(D6:M6,1)</f>
        <v>0</v>
      </c>
      <c r="O6" s="93"/>
      <c r="Q6" s="57" t="e">
        <f t="shared" si="0"/>
        <v>#DIV/0!</v>
      </c>
      <c r="R6" s="93"/>
    </row>
    <row r="7" spans="1:18" x14ac:dyDescent="0.25">
      <c r="A7" s="45">
        <v>3</v>
      </c>
      <c r="B7" s="15"/>
      <c r="C7" s="52" t="str">
        <f>IF(ISERROR(VLOOKUP($B7,#REF!,12,FALSE))=TRUE," ",VLOOKUP($B7,#REF!,12,FALSE))</f>
        <v xml:space="preserve"> </v>
      </c>
      <c r="D7" s="47">
        <f>IF(ISERROR(VLOOKUP($B7,'М16-18БК'!$B$11:$AK$37,28,FALSE))=TRUE,0,VLOOKUP($B7,'М16-18БК'!$B$11:$AK$37,28,FALSE))</f>
        <v>0</v>
      </c>
      <c r="E7" s="47">
        <f>IF(ISERROR(VLOOKUP($B7,'М16-18БК'!$B$11:$AK$37,28,FALSE))=TRUE,0,VLOOKUP($B7,'М16-18БК'!$B$11:$AK$37,28,FALSE))</f>
        <v>0</v>
      </c>
      <c r="F7" s="47"/>
      <c r="G7" s="47"/>
      <c r="H7" s="47"/>
      <c r="I7" s="47"/>
      <c r="J7" s="47"/>
      <c r="K7" s="47"/>
      <c r="L7" s="48">
        <v>0</v>
      </c>
      <c r="M7" s="45">
        <v>0</v>
      </c>
      <c r="N7" s="49">
        <f t="shared" si="1"/>
        <v>0</v>
      </c>
      <c r="O7" s="92"/>
      <c r="Q7" s="57" t="e">
        <f t="shared" si="0"/>
        <v>#DIV/0!</v>
      </c>
      <c r="R7" s="92"/>
    </row>
    <row r="8" spans="1:18" x14ac:dyDescent="0.25">
      <c r="A8" s="50">
        <v>4</v>
      </c>
      <c r="B8" s="51"/>
      <c r="C8" s="52" t="str">
        <f>IF(ISERROR(VLOOKUP($B8,#REF!,12,FALSE))=TRUE," ",VLOOKUP($B8,#REF!,12,FALSE))</f>
        <v xml:space="preserve"> </v>
      </c>
      <c r="D8" s="47">
        <f>IF(ISERROR(VLOOKUP($B8,'М16-18БК'!$B$11:$AK$37,28,FALSE))=TRUE,0,VLOOKUP($B8,'М16-18БК'!$B$11:$AK$37,28,FALSE))</f>
        <v>0</v>
      </c>
      <c r="E8" s="47">
        <f>IF(ISERROR(VLOOKUP($B8,'М16-18БК'!$B$11:$AK$37,28,FALSE))=TRUE,0,VLOOKUP($B8,'М16-18БК'!$B$11:$AK$37,28,FALSE))</f>
        <v>0</v>
      </c>
      <c r="F8" s="47"/>
      <c r="G8" s="47"/>
      <c r="H8" s="47"/>
      <c r="I8" s="47"/>
      <c r="J8" s="47"/>
      <c r="K8" s="47"/>
      <c r="L8" s="48">
        <v>0</v>
      </c>
      <c r="M8" s="45">
        <v>0</v>
      </c>
      <c r="N8" s="49">
        <f t="shared" si="1"/>
        <v>0</v>
      </c>
      <c r="O8" s="93"/>
      <c r="Q8" s="57" t="e">
        <f t="shared" si="0"/>
        <v>#DIV/0!</v>
      </c>
      <c r="R8" s="93"/>
    </row>
    <row r="9" spans="1:18" x14ac:dyDescent="0.25">
      <c r="A9" s="45">
        <v>5</v>
      </c>
      <c r="B9" s="51"/>
      <c r="C9" s="52" t="str">
        <f>IF(ISERROR(VLOOKUP($B9,#REF!,12,FALSE))=TRUE," ",VLOOKUP($B9,#REF!,12,FALSE))</f>
        <v xml:space="preserve"> </v>
      </c>
      <c r="D9" s="47">
        <f>IF(ISERROR(VLOOKUP($B9,'М16-18БК'!$B$11:$AK$37,28,FALSE))=TRUE,0,VLOOKUP($B9,'М16-18БК'!$B$11:$AK$37,28,FALSE))</f>
        <v>0</v>
      </c>
      <c r="E9" s="47">
        <f>IF(ISERROR(VLOOKUP($B9,'М16-18БК'!$B$11:$AK$37,28,FALSE))=TRUE,0,VLOOKUP($B9,'М16-18БК'!$B$11:$AK$37,28,FALSE))</f>
        <v>0</v>
      </c>
      <c r="F9" s="47"/>
      <c r="G9" s="47"/>
      <c r="H9" s="47"/>
      <c r="I9" s="47"/>
      <c r="J9" s="47"/>
      <c r="K9" s="47"/>
      <c r="L9" s="48">
        <v>0</v>
      </c>
      <c r="M9" s="45">
        <v>0</v>
      </c>
      <c r="N9" s="49">
        <f t="shared" si="1"/>
        <v>0</v>
      </c>
      <c r="O9" s="92"/>
      <c r="Q9" s="57" t="e">
        <f t="shared" si="0"/>
        <v>#DIV/0!</v>
      </c>
      <c r="R9" s="92"/>
    </row>
    <row r="10" spans="1:18" x14ac:dyDescent="0.25">
      <c r="A10" s="50">
        <v>6</v>
      </c>
      <c r="B10" s="51"/>
      <c r="C10" s="52" t="str">
        <f>IF(ISERROR(VLOOKUP($B10,#REF!,12,FALSE))=TRUE," ",VLOOKUP($B10,#REF!,12,FALSE))</f>
        <v xml:space="preserve"> </v>
      </c>
      <c r="D10" s="47">
        <f>IF(ISERROR(VLOOKUP($B10,'М16-18БК'!$B$11:$AK$37,28,FALSE))=TRUE,0,VLOOKUP($B10,'М16-18БК'!$B$11:$AK$37,28,FALSE))</f>
        <v>0</v>
      </c>
      <c r="E10" s="47">
        <f>IF(ISERROR(VLOOKUP($B10,'М16-18БК'!$B$11:$AK$37,28,FALSE))=TRUE,0,VLOOKUP($B10,'М16-18БК'!$B$11:$AK$37,28,FALSE))</f>
        <v>0</v>
      </c>
      <c r="F10" s="47"/>
      <c r="G10" s="47"/>
      <c r="H10" s="47"/>
      <c r="I10" s="47"/>
      <c r="J10" s="47"/>
      <c r="K10" s="47"/>
      <c r="L10" s="48">
        <v>0</v>
      </c>
      <c r="M10" s="45">
        <v>0</v>
      </c>
      <c r="N10" s="49">
        <f t="shared" si="1"/>
        <v>0</v>
      </c>
      <c r="O10" s="52"/>
      <c r="Q10" s="57" t="e">
        <f t="shared" si="0"/>
        <v>#DIV/0!</v>
      </c>
      <c r="R10" s="52"/>
    </row>
    <row r="11" spans="1:18" x14ac:dyDescent="0.25">
      <c r="A11" s="45">
        <v>7</v>
      </c>
      <c r="B11" s="51"/>
      <c r="C11" s="52" t="str">
        <f>IF(ISERROR(VLOOKUP($B11,#REF!,12,FALSE))=TRUE," ",VLOOKUP($B11,#REF!,12,FALSE))</f>
        <v xml:space="preserve"> </v>
      </c>
      <c r="D11" s="47">
        <f>IF(ISERROR(VLOOKUP($B11,'М16-18БК'!$B$11:$AK$37,28,FALSE))=TRUE,0,VLOOKUP($B11,'М16-18БК'!$B$11:$AK$37,28,FALSE))</f>
        <v>0</v>
      </c>
      <c r="E11" s="47">
        <f>IF(ISERROR(VLOOKUP($B11,'М16-18БК'!$B$11:$AK$37,28,FALSE))=TRUE,0,VLOOKUP($B11,'М16-18БК'!$B$11:$AK$37,28,FALSE))</f>
        <v>0</v>
      </c>
      <c r="F11" s="47"/>
      <c r="G11" s="47"/>
      <c r="H11" s="47"/>
      <c r="I11" s="47"/>
      <c r="J11" s="47"/>
      <c r="K11" s="47"/>
      <c r="L11" s="48">
        <v>0</v>
      </c>
      <c r="M11" s="45">
        <v>0</v>
      </c>
      <c r="N11" s="49">
        <f t="shared" si="1"/>
        <v>0</v>
      </c>
      <c r="O11" s="46"/>
      <c r="Q11" s="57" t="e">
        <f t="shared" si="0"/>
        <v>#DIV/0!</v>
      </c>
      <c r="R11" s="46"/>
    </row>
    <row r="12" spans="1:18" x14ac:dyDescent="0.25">
      <c r="A12" s="50">
        <v>8</v>
      </c>
      <c r="B12" s="87"/>
      <c r="C12" s="52" t="str">
        <f>IF(ISERROR(VLOOKUP($B12,#REF!,12,FALSE))=TRUE," ",VLOOKUP($B12,#REF!,12,FALSE))</f>
        <v xml:space="preserve"> </v>
      </c>
      <c r="D12" s="47">
        <f>IF(ISERROR(VLOOKUP($B12,'М16-18БК'!$B$11:$AK$37,28,FALSE))=TRUE,0,VLOOKUP($B12,'М16-18БК'!$B$11:$AK$37,28,FALSE))</f>
        <v>0</v>
      </c>
      <c r="E12" s="47">
        <f>IF(ISERROR(VLOOKUP($B12,'М16-18БК'!$B$11:$AK$37,28,FALSE))=TRUE,0,VLOOKUP($B12,'М16-18БК'!$B$11:$AK$37,28,FALSE))</f>
        <v>0</v>
      </c>
      <c r="F12" s="47"/>
      <c r="G12" s="47"/>
      <c r="H12" s="47"/>
      <c r="I12" s="47"/>
      <c r="J12" s="47"/>
      <c r="K12" s="47"/>
      <c r="L12" s="48">
        <v>0</v>
      </c>
      <c r="M12" s="45">
        <v>0</v>
      </c>
      <c r="N12" s="49">
        <f t="shared" si="1"/>
        <v>0</v>
      </c>
      <c r="O12" s="52"/>
      <c r="Q12" s="57" t="e">
        <f t="shared" si="0"/>
        <v>#DIV/0!</v>
      </c>
      <c r="R12" s="52"/>
    </row>
    <row r="13" spans="1:18" x14ac:dyDescent="0.25">
      <c r="A13" s="45">
        <v>9</v>
      </c>
      <c r="B13" s="87"/>
      <c r="C13" s="52" t="str">
        <f>IF(ISERROR(VLOOKUP($B13,#REF!,12,FALSE))=TRUE," ",VLOOKUP($B13,#REF!,12,FALSE))</f>
        <v xml:space="preserve"> </v>
      </c>
      <c r="D13" s="47">
        <f>IF(ISERROR(VLOOKUP($B13,'М16-18БК'!$B$11:$AK$37,28,FALSE))=TRUE,0,VLOOKUP($B13,'М16-18БК'!$B$11:$AK$37,28,FALSE))</f>
        <v>0</v>
      </c>
      <c r="E13" s="47">
        <f>IF(ISERROR(VLOOKUP($B13,'М16-18БК'!$B$11:$AK$37,28,FALSE))=TRUE,0,VLOOKUP($B13,'М16-18БК'!$B$11:$AK$37,28,FALSE))</f>
        <v>0</v>
      </c>
      <c r="F13" s="47"/>
      <c r="G13" s="47"/>
      <c r="H13" s="47"/>
      <c r="I13" s="47"/>
      <c r="J13" s="47"/>
      <c r="K13" s="47"/>
      <c r="L13" s="48">
        <v>0</v>
      </c>
      <c r="M13" s="45">
        <v>0</v>
      </c>
      <c r="N13" s="49">
        <f t="shared" si="1"/>
        <v>0</v>
      </c>
      <c r="O13" s="46"/>
      <c r="Q13" s="57" t="e">
        <f t="shared" si="0"/>
        <v>#DIV/0!</v>
      </c>
      <c r="R13" s="46"/>
    </row>
    <row r="14" spans="1:18" x14ac:dyDescent="0.25">
      <c r="A14" s="50">
        <v>10</v>
      </c>
      <c r="B14" s="51"/>
      <c r="C14" s="52" t="str">
        <f>IF(ISERROR(VLOOKUP($B14,#REF!,12,FALSE))=TRUE," ",VLOOKUP($B14,#REF!,12,FALSE))</f>
        <v xml:space="preserve"> </v>
      </c>
      <c r="D14" s="47">
        <f>IF(ISERROR(VLOOKUP($B14,'М16-18БК'!$B$11:$AK$37,28,FALSE))=TRUE,0,VLOOKUP($B14,'М16-18БК'!$B$11:$AK$37,28,FALSE))</f>
        <v>0</v>
      </c>
      <c r="E14" s="47">
        <f>IF(ISERROR(VLOOKUP($B14,'М16-18БК'!$B$11:$AK$37,28,FALSE))=TRUE,0,VLOOKUP($B14,'М16-18БК'!$B$11:$AK$37,28,FALSE))</f>
        <v>0</v>
      </c>
      <c r="F14" s="47"/>
      <c r="G14" s="47"/>
      <c r="H14" s="47"/>
      <c r="I14" s="47"/>
      <c r="J14" s="47"/>
      <c r="K14" s="47"/>
      <c r="L14" s="48">
        <v>0</v>
      </c>
      <c r="M14" s="45">
        <v>0</v>
      </c>
      <c r="N14" s="49">
        <f t="shared" si="1"/>
        <v>0</v>
      </c>
      <c r="O14" s="52"/>
      <c r="Q14" s="57" t="e">
        <f t="shared" si="0"/>
        <v>#DIV/0!</v>
      </c>
      <c r="R14" s="52"/>
    </row>
    <row r="15" spans="1:18" x14ac:dyDescent="0.25">
      <c r="A15" s="45">
        <v>11</v>
      </c>
      <c r="B15" s="100"/>
      <c r="C15" s="52" t="str">
        <f>IF(ISERROR(VLOOKUP($B15,#REF!,12,FALSE))=TRUE," ",VLOOKUP($B15,#REF!,12,FALSE))</f>
        <v xml:space="preserve"> </v>
      </c>
      <c r="D15" s="47">
        <f>IF(ISERROR(VLOOKUP($B15,'М16-18БК'!$B$11:$AK$37,28,FALSE))=TRUE,0,VLOOKUP($B15,'М16-18БК'!$B$11:$AK$37,28,FALSE))</f>
        <v>0</v>
      </c>
      <c r="E15" s="47">
        <f>IF(ISERROR(VLOOKUP($B15,'М16-18БК'!$B$11:$AK$37,28,FALSE))=TRUE,0,VLOOKUP($B15,'М16-18БК'!$B$11:$AK$37,28,FALSE))</f>
        <v>0</v>
      </c>
      <c r="F15" s="47"/>
      <c r="G15" s="47"/>
      <c r="H15" s="47"/>
      <c r="I15" s="47"/>
      <c r="J15" s="47"/>
      <c r="K15" s="47"/>
      <c r="L15" s="48">
        <v>0</v>
      </c>
      <c r="M15" s="45">
        <v>0</v>
      </c>
      <c r="N15" s="49">
        <f t="shared" si="1"/>
        <v>0</v>
      </c>
      <c r="O15" s="46"/>
      <c r="Q15" s="57" t="e">
        <f t="shared" si="0"/>
        <v>#DIV/0!</v>
      </c>
      <c r="R15" s="46"/>
    </row>
    <row r="16" spans="1:18" x14ac:dyDescent="0.25">
      <c r="A16" s="50">
        <v>12</v>
      </c>
      <c r="B16" s="51"/>
      <c r="C16" s="52" t="str">
        <f>IF(ISERROR(VLOOKUP($B16,#REF!,12,FALSE))=TRUE," ",VLOOKUP($B16,#REF!,12,FALSE))</f>
        <v xml:space="preserve"> </v>
      </c>
      <c r="D16" s="47">
        <f>IF(ISERROR(VLOOKUP($B16,'М16-18БК'!$B$11:$AK$37,28,FALSE))=TRUE,0,VLOOKUP($B16,'М16-18БК'!$B$11:$AK$37,28,FALSE))</f>
        <v>0</v>
      </c>
      <c r="E16" s="47">
        <f>IF(ISERROR(VLOOKUP($B16,'М16-18БК'!$B$11:$AK$37,28,FALSE))=TRUE,0,VLOOKUP($B16,'М16-18БК'!$B$11:$AK$37,28,FALSE))</f>
        <v>0</v>
      </c>
      <c r="F16" s="47"/>
      <c r="G16" s="47"/>
      <c r="H16" s="47"/>
      <c r="I16" s="47"/>
      <c r="J16" s="47"/>
      <c r="K16" s="47"/>
      <c r="L16" s="48">
        <v>0</v>
      </c>
      <c r="M16" s="45">
        <v>0</v>
      </c>
      <c r="N16" s="49">
        <f t="shared" si="1"/>
        <v>0</v>
      </c>
      <c r="O16" s="52"/>
      <c r="Q16" s="57" t="e">
        <f>SUM(SUM(D16/MAX($D$5:$D$34)*100)+IF(ISERROR(SUM(E16/MAX($E$5:$E$34)*100))=TRUE,0,SUM(E16/MAX($E$5:$E$34)*100))+IF(ISERROR(SUM(F16/MAX($F$5:$F$34)*100))=TRUE,0,SUM(F16/MAX($F$5:$F$34)*100))+IF(ISERROR(SUM(G16/MAX($G$5:$G$34)*100))=TRUE,0,SUM(G16/MAX($G$5:$G$34)*100))+IF(ISERROR(SUM(H16/MAX($H$5:$H$34)*100))=TRUE,0,SUM(H16/MAX($H$5:$H$34)*100))+IF(ISERROR(SUM(I16/MAX($I$5:$I$34)*100))=TRUE,0,SUM(I16/MAX($I$5:$I$34)*100))+IF(ISERROR(SUM(J16/MAX($J$5:$J$34)*100))=TRUE,0,SUM(J16/MAX($J$5:$J$34)*100))+IF(ISERROR(SUM(K16/MAX($K$5:$K$34)*100))=TRUE,0,SUM(K16/MAX($K$5:$K$34)*100))+IF(ISERROR(SUM(L16/MAX($L$5:$L$34)*100))=TRUE,0,SUM(L16/MAX($L$5:$L$34)*100))+IF(ISERROR(SUM(M16/MAX($M$5:$M$34)*100))=TRUE,0,SUM(M16/MAX($M$5:$M$34)*100)))/COUNTIF(D16:M16,"&gt;0")</f>
        <v>#DIV/0!</v>
      </c>
      <c r="R16" s="52"/>
    </row>
    <row r="17" spans="1:18" x14ac:dyDescent="0.25">
      <c r="A17" s="45">
        <v>13</v>
      </c>
      <c r="B17" s="51">
        <v>0</v>
      </c>
      <c r="C17" s="52" t="str">
        <f>IF(ISERROR(VLOOKUP($B17,#REF!,12,FALSE))=TRUE," ",VLOOKUP($B17,#REF!,12,FALSE))</f>
        <v xml:space="preserve"> </v>
      </c>
      <c r="D17" s="47">
        <f>IF(ISERROR(VLOOKUP($B17,'М16-18БК'!$B$11:$AK$37,28,FALSE))=TRUE,0,VLOOKUP($B17,'М16-18БК'!$B$11:$AK$37,28,FALSE))</f>
        <v>0</v>
      </c>
      <c r="E17" s="47">
        <f>IF(ISERROR(VLOOKUP($B17,'М16-18БК'!$B$11:$AK$37,28,FALSE))=TRUE,0,VLOOKUP($B17,'М16-18БК'!$B$11:$AK$37,28,FALSE))</f>
        <v>0</v>
      </c>
      <c r="F17" s="47"/>
      <c r="G17" s="47"/>
      <c r="H17" s="47"/>
      <c r="I17" s="47"/>
      <c r="J17" s="47"/>
      <c r="K17" s="47"/>
      <c r="L17" s="48">
        <v>0</v>
      </c>
      <c r="M17" s="45">
        <v>0</v>
      </c>
      <c r="N17" s="49">
        <f t="shared" si="1"/>
        <v>0</v>
      </c>
      <c r="O17" s="52"/>
      <c r="Q17" s="57" t="e">
        <f t="shared" ref="Q17:Q34" si="2">SUM(SUM(D17/MAX($D$5:$D$34)*100)+IF(ISERROR(SUM(E17/MAX($E$5:$E$34)*100))=TRUE,0,SUM(E17/MAX($E$5:$E$34)*100))+IF(ISERROR(SUM(F17/MAX($F$5:$F$34)*100))=TRUE,0,SUM(F17/MAX($F$5:$F$34)*100))+IF(ISERROR(SUM(G17/MAX($G$5:$G$34)*100))=TRUE,0,SUM(G17/MAX($G$5:$G$34)*100))+IF(ISERROR(SUM(H17/MAX($H$5:$H$34)*100))=TRUE,0,SUM(H17/MAX($H$5:$H$34)*100))+IF(ISERROR(SUM(I17/MAX($I$5:$I$34)*100))=TRUE,0,SUM(I17/MAX($I$5:$I$34)*100))+IF(ISERROR(SUM(J17/MAX($J$5:$J$34)*100))=TRUE,0,SUM(J17/MAX($J$5:$J$34)*100))+IF(ISERROR(SUM(K17/MAX($K$5:$K$34)*100))=TRUE,0,SUM(K17/MAX($K$5:$K$34)*100))+IF(ISERROR(SUM(L17/MAX($L$5:$L$34)*100))=TRUE,0,SUM(L17/MAX($L$5:$L$34)*100))+IF(ISERROR(SUM(M17/MAX($M$5:$M$34)*100))=TRUE,0,SUM(M17/MAX($M$5:$M$34)*100)))/COUNTIF(D17:M17,"&gt;0")</f>
        <v>#DIV/0!</v>
      </c>
      <c r="R17" s="46"/>
    </row>
    <row r="18" spans="1:18" x14ac:dyDescent="0.25">
      <c r="A18" s="50">
        <v>14</v>
      </c>
      <c r="B18" s="51">
        <v>0</v>
      </c>
      <c r="C18" s="52" t="str">
        <f>IF(ISERROR(VLOOKUP($B18,#REF!,12,FALSE))=TRUE," ",VLOOKUP($B18,#REF!,12,FALSE))</f>
        <v xml:space="preserve"> </v>
      </c>
      <c r="D18" s="47">
        <f>IF(ISERROR(VLOOKUP($B18,'М16-18БК'!$B$11:$AK$37,28,FALSE))=TRUE,0,VLOOKUP($B18,'М16-18БК'!$B$11:$AK$37,28,FALSE))</f>
        <v>0</v>
      </c>
      <c r="E18" s="47">
        <f>IF(ISERROR(VLOOKUP($B18,'М16-18БК'!$B$11:$AK$37,28,FALSE))=TRUE,0,VLOOKUP($B18,'М16-18БК'!$B$11:$AK$37,28,FALSE))</f>
        <v>0</v>
      </c>
      <c r="F18" s="47"/>
      <c r="G18" s="47"/>
      <c r="H18" s="47"/>
      <c r="I18" s="47"/>
      <c r="J18" s="47"/>
      <c r="K18" s="47"/>
      <c r="L18" s="48">
        <v>0</v>
      </c>
      <c r="M18" s="45">
        <v>0</v>
      </c>
      <c r="N18" s="49">
        <f t="shared" si="1"/>
        <v>0</v>
      </c>
      <c r="O18" s="52"/>
      <c r="Q18" s="57" t="e">
        <f t="shared" si="2"/>
        <v>#DIV/0!</v>
      </c>
      <c r="R18" s="52"/>
    </row>
    <row r="19" spans="1:18" x14ac:dyDescent="0.25">
      <c r="A19" s="45">
        <v>15</v>
      </c>
      <c r="B19" s="51">
        <v>0</v>
      </c>
      <c r="C19" s="52" t="str">
        <f>IF(ISERROR(VLOOKUP($B19,#REF!,12,FALSE))=TRUE," ",VLOOKUP($B19,#REF!,12,FALSE))</f>
        <v xml:space="preserve"> </v>
      </c>
      <c r="D19" s="47">
        <f>IF(ISERROR(VLOOKUP($B19,'М16-18БК'!$B$11:$AK$37,28,FALSE))=TRUE,0,VLOOKUP($B19,'М16-18БК'!$B$11:$AK$37,28,FALSE))</f>
        <v>0</v>
      </c>
      <c r="E19" s="47">
        <f>IF(ISERROR(VLOOKUP($B19,'М16-18БК'!$B$11:$AK$37,28,FALSE))=TRUE,0,VLOOKUP($B19,'М16-18БК'!$B$11:$AK$37,28,FALSE))</f>
        <v>0</v>
      </c>
      <c r="F19" s="47"/>
      <c r="G19" s="47"/>
      <c r="H19" s="47"/>
      <c r="I19" s="47"/>
      <c r="J19" s="47"/>
      <c r="K19" s="47"/>
      <c r="L19" s="48">
        <v>0</v>
      </c>
      <c r="M19" s="45">
        <v>0</v>
      </c>
      <c r="N19" s="49">
        <f t="shared" si="1"/>
        <v>0</v>
      </c>
      <c r="O19" s="52"/>
      <c r="Q19" s="57" t="e">
        <f t="shared" si="2"/>
        <v>#DIV/0!</v>
      </c>
      <c r="R19" s="46"/>
    </row>
    <row r="20" spans="1:18" x14ac:dyDescent="0.25">
      <c r="A20" s="50">
        <v>16</v>
      </c>
      <c r="B20" s="51">
        <v>0</v>
      </c>
      <c r="C20" s="52" t="str">
        <f>IF(ISERROR(VLOOKUP($B20,#REF!,12,FALSE))=TRUE," ",VLOOKUP($B20,#REF!,12,FALSE))</f>
        <v xml:space="preserve"> </v>
      </c>
      <c r="D20" s="47">
        <f>IF(ISERROR(VLOOKUP($B20,'М16-18БК'!$B$11:$AK$37,28,FALSE))=TRUE,0,VLOOKUP($B20,'М16-18БК'!$B$11:$AK$37,28,FALSE))</f>
        <v>0</v>
      </c>
      <c r="E20" s="47">
        <f>IF(ISERROR(VLOOKUP($B20,'М16-18БК'!$B$11:$AK$37,28,FALSE))=TRUE,0,VLOOKUP($B20,'М16-18БК'!$B$11:$AK$37,28,FALSE))</f>
        <v>0</v>
      </c>
      <c r="F20" s="47"/>
      <c r="G20" s="47"/>
      <c r="H20" s="47"/>
      <c r="I20" s="47"/>
      <c r="J20" s="47"/>
      <c r="K20" s="47"/>
      <c r="L20" s="48">
        <v>0</v>
      </c>
      <c r="M20" s="45">
        <v>0</v>
      </c>
      <c r="N20" s="49">
        <f t="shared" si="1"/>
        <v>0</v>
      </c>
      <c r="O20" s="52"/>
      <c r="Q20" s="57" t="e">
        <f t="shared" si="2"/>
        <v>#DIV/0!</v>
      </c>
      <c r="R20" s="52"/>
    </row>
    <row r="21" spans="1:18" x14ac:dyDescent="0.25">
      <c r="A21" s="45">
        <v>17</v>
      </c>
      <c r="B21" s="51">
        <v>0</v>
      </c>
      <c r="C21" s="52" t="str">
        <f>IF(ISERROR(VLOOKUP($B21,#REF!,12,FALSE))=TRUE," ",VLOOKUP($B21,#REF!,12,FALSE))</f>
        <v xml:space="preserve"> </v>
      </c>
      <c r="D21" s="47">
        <f>IF(ISERROR(VLOOKUP($B21,'М16-18БК'!$B$11:$AK$37,28,FALSE))=TRUE,0,VLOOKUP($B21,'М16-18БК'!$B$11:$AK$37,28,FALSE))</f>
        <v>0</v>
      </c>
      <c r="E21" s="47">
        <f>IF(ISERROR(VLOOKUP($B21,'М16-18БК'!$B$11:$AK$37,28,FALSE))=TRUE,0,VLOOKUP($B21,'М16-18БК'!$B$11:$AK$37,28,FALSE))</f>
        <v>0</v>
      </c>
      <c r="F21" s="47"/>
      <c r="G21" s="47"/>
      <c r="H21" s="47"/>
      <c r="I21" s="47"/>
      <c r="J21" s="47"/>
      <c r="K21" s="47"/>
      <c r="L21" s="48">
        <v>0</v>
      </c>
      <c r="M21" s="45">
        <v>0</v>
      </c>
      <c r="N21" s="49">
        <f t="shared" si="1"/>
        <v>0</v>
      </c>
      <c r="O21" s="52"/>
      <c r="Q21" s="57" t="e">
        <f t="shared" si="2"/>
        <v>#DIV/0!</v>
      </c>
      <c r="R21" s="46"/>
    </row>
    <row r="22" spans="1:18" x14ac:dyDescent="0.25">
      <c r="A22" s="50">
        <v>18</v>
      </c>
      <c r="B22" s="51">
        <v>0</v>
      </c>
      <c r="C22" s="52" t="str">
        <f>IF(ISERROR(VLOOKUP($B22,#REF!,12,FALSE))=TRUE," ",VLOOKUP($B22,#REF!,12,FALSE))</f>
        <v xml:space="preserve"> </v>
      </c>
      <c r="D22" s="47">
        <f>IF(ISERROR(VLOOKUP($B22,'М16-18БК'!$B$11:$AK$37,28,FALSE))=TRUE,0,VLOOKUP($B22,'М16-18БК'!$B$11:$AK$37,28,FALSE))</f>
        <v>0</v>
      </c>
      <c r="E22" s="47">
        <f>IF(ISERROR(VLOOKUP($B22,'М16-18БК'!$B$11:$AK$37,28,FALSE))=TRUE,0,VLOOKUP($B22,'М16-18БК'!$B$11:$AK$37,28,FALSE))</f>
        <v>0</v>
      </c>
      <c r="F22" s="47"/>
      <c r="G22" s="47"/>
      <c r="H22" s="47"/>
      <c r="I22" s="47"/>
      <c r="J22" s="47"/>
      <c r="K22" s="47"/>
      <c r="L22" s="48">
        <v>0</v>
      </c>
      <c r="M22" s="45">
        <v>0</v>
      </c>
      <c r="N22" s="49">
        <f t="shared" si="1"/>
        <v>0</v>
      </c>
      <c r="O22" s="52"/>
      <c r="Q22" s="57" t="e">
        <f t="shared" si="2"/>
        <v>#DIV/0!</v>
      </c>
      <c r="R22" s="52"/>
    </row>
    <row r="23" spans="1:18" x14ac:dyDescent="0.25">
      <c r="A23" s="45">
        <v>19</v>
      </c>
      <c r="B23" s="51">
        <v>0</v>
      </c>
      <c r="C23" s="52" t="str">
        <f>IF(ISERROR(VLOOKUP($B23,#REF!,12,FALSE))=TRUE," ",VLOOKUP($B23,#REF!,12,FALSE))</f>
        <v xml:space="preserve"> </v>
      </c>
      <c r="D23" s="47">
        <f>IF(ISERROR(VLOOKUP($B23,'М16-18БК'!$B$11:$AK$37,28,FALSE))=TRUE,0,VLOOKUP($B23,'М16-18БК'!$B$11:$AK$37,28,FALSE))</f>
        <v>0</v>
      </c>
      <c r="E23" s="47">
        <f>IF(ISERROR(VLOOKUP($B23,'М16-18БК'!$B$11:$AK$37,28,FALSE))=TRUE,0,VLOOKUP($B23,'М16-18БК'!$B$11:$AK$37,28,FALSE))</f>
        <v>0</v>
      </c>
      <c r="F23" s="47"/>
      <c r="G23" s="47"/>
      <c r="H23" s="47"/>
      <c r="I23" s="47"/>
      <c r="J23" s="47"/>
      <c r="K23" s="47"/>
      <c r="L23" s="48">
        <v>0</v>
      </c>
      <c r="M23" s="45">
        <v>0</v>
      </c>
      <c r="N23" s="49">
        <f t="shared" si="1"/>
        <v>0</v>
      </c>
      <c r="O23" s="52"/>
      <c r="Q23" s="57" t="e">
        <f t="shared" si="2"/>
        <v>#DIV/0!</v>
      </c>
      <c r="R23" s="46"/>
    </row>
    <row r="24" spans="1:18" x14ac:dyDescent="0.25">
      <c r="A24" s="50">
        <v>20</v>
      </c>
      <c r="B24" s="51">
        <v>0</v>
      </c>
      <c r="C24" s="52" t="str">
        <f>IF(ISERROR(VLOOKUP($B24,#REF!,12,FALSE))=TRUE," ",VLOOKUP($B24,#REF!,12,FALSE))</f>
        <v xml:space="preserve"> </v>
      </c>
      <c r="D24" s="47">
        <f>IF(ISERROR(VLOOKUP($B24,'М16-18БК'!$B$11:$AK$37,28,FALSE))=TRUE,0,VLOOKUP($B24,'М16-18БК'!$B$11:$AK$37,28,FALSE))</f>
        <v>0</v>
      </c>
      <c r="E24" s="47">
        <f>IF(ISERROR(VLOOKUP($B24,'М16-18БК'!$B$11:$AK$37,28,FALSE))=TRUE,0,VLOOKUP($B24,'М16-18БК'!$B$11:$AK$37,28,FALSE))</f>
        <v>0</v>
      </c>
      <c r="F24" s="47"/>
      <c r="G24" s="47"/>
      <c r="H24" s="47"/>
      <c r="I24" s="47"/>
      <c r="J24" s="47"/>
      <c r="K24" s="47"/>
      <c r="L24" s="48">
        <v>0</v>
      </c>
      <c r="M24" s="45">
        <v>0</v>
      </c>
      <c r="N24" s="49">
        <f t="shared" si="1"/>
        <v>0</v>
      </c>
      <c r="O24" s="52"/>
      <c r="Q24" s="57" t="e">
        <f t="shared" si="2"/>
        <v>#DIV/0!</v>
      </c>
      <c r="R24" s="52"/>
    </row>
    <row r="25" spans="1:18" x14ac:dyDescent="0.25">
      <c r="A25" s="45">
        <v>21</v>
      </c>
      <c r="B25" s="51">
        <v>0</v>
      </c>
      <c r="C25" s="52" t="str">
        <f>IF(ISERROR(VLOOKUP($B25,#REF!,12,FALSE))=TRUE," ",VLOOKUP($B25,#REF!,12,FALSE))</f>
        <v xml:space="preserve"> </v>
      </c>
      <c r="D25" s="47">
        <f>IF(ISERROR(VLOOKUP($B25,'М16-18БК'!$B$11:$AK$37,28,FALSE))=TRUE,0,VLOOKUP($B25,'М16-18БК'!$B$11:$AK$37,28,FALSE))</f>
        <v>0</v>
      </c>
      <c r="E25" s="47">
        <f>IF(ISERROR(VLOOKUP($B25,'М16-18БК'!$B$11:$AK$37,28,FALSE))=TRUE,0,VLOOKUP($B25,'М16-18БК'!$B$11:$AK$37,28,FALSE))</f>
        <v>0</v>
      </c>
      <c r="F25" s="47"/>
      <c r="G25" s="47"/>
      <c r="H25" s="47"/>
      <c r="I25" s="47"/>
      <c r="J25" s="47"/>
      <c r="K25" s="47"/>
      <c r="L25" s="48">
        <v>0</v>
      </c>
      <c r="M25" s="45">
        <v>0</v>
      </c>
      <c r="N25" s="49">
        <f t="shared" si="1"/>
        <v>0</v>
      </c>
      <c r="O25" s="52"/>
      <c r="Q25" s="57" t="e">
        <f t="shared" si="2"/>
        <v>#DIV/0!</v>
      </c>
      <c r="R25" s="46"/>
    </row>
    <row r="26" spans="1:18" x14ac:dyDescent="0.25">
      <c r="A26" s="50">
        <v>22</v>
      </c>
      <c r="B26" s="51">
        <v>0</v>
      </c>
      <c r="C26" s="52" t="str">
        <f>IF(ISERROR(VLOOKUP($B26,#REF!,12,FALSE))=TRUE," ",VLOOKUP($B26,#REF!,12,FALSE))</f>
        <v xml:space="preserve"> </v>
      </c>
      <c r="D26" s="47">
        <f>IF(ISERROR(VLOOKUP($B26,'М16-18БК'!$B$11:$AK$37,28,FALSE))=TRUE,0,VLOOKUP($B26,'М16-18БК'!$B$11:$AK$37,28,FALSE))</f>
        <v>0</v>
      </c>
      <c r="E26" s="47">
        <f>IF(ISERROR(VLOOKUP($B26,'М16-18БК'!$B$11:$AK$37,28,FALSE))=TRUE,0,VLOOKUP($B26,'М16-18БК'!$B$11:$AK$37,28,FALSE))</f>
        <v>0</v>
      </c>
      <c r="F26" s="47"/>
      <c r="G26" s="47"/>
      <c r="H26" s="47"/>
      <c r="I26" s="47"/>
      <c r="J26" s="47"/>
      <c r="K26" s="47"/>
      <c r="L26" s="48">
        <v>0</v>
      </c>
      <c r="M26" s="45">
        <v>0</v>
      </c>
      <c r="N26" s="49">
        <f t="shared" si="1"/>
        <v>0</v>
      </c>
      <c r="O26" s="52"/>
      <c r="Q26" s="57" t="e">
        <f t="shared" si="2"/>
        <v>#DIV/0!</v>
      </c>
      <c r="R26" s="52"/>
    </row>
    <row r="27" spans="1:18" x14ac:dyDescent="0.25">
      <c r="A27" s="45">
        <v>23</v>
      </c>
      <c r="B27" s="51">
        <v>0</v>
      </c>
      <c r="C27" s="52" t="str">
        <f>IF(ISERROR(VLOOKUP($B27,#REF!,12,FALSE))=TRUE," ",VLOOKUP($B27,#REF!,12,FALSE))</f>
        <v xml:space="preserve"> </v>
      </c>
      <c r="D27" s="47">
        <f>IF(ISERROR(VLOOKUP($B27,'М16-18БК'!$B$11:$AK$37,28,FALSE))=TRUE,0,VLOOKUP($B27,'М16-18БК'!$B$11:$AK$37,28,FALSE))</f>
        <v>0</v>
      </c>
      <c r="E27" s="47">
        <f>IF(ISERROR(VLOOKUP($B27,'М16-18БК'!$B$11:$AK$37,28,FALSE))=TRUE,0,VLOOKUP($B27,'М16-18БК'!$B$11:$AK$37,28,FALSE))</f>
        <v>0</v>
      </c>
      <c r="F27" s="47"/>
      <c r="G27" s="47"/>
      <c r="H27" s="47"/>
      <c r="I27" s="47"/>
      <c r="J27" s="47"/>
      <c r="K27" s="47"/>
      <c r="L27" s="48">
        <v>0</v>
      </c>
      <c r="M27" s="45">
        <v>0</v>
      </c>
      <c r="N27" s="49">
        <f t="shared" si="1"/>
        <v>0</v>
      </c>
      <c r="O27" s="52"/>
      <c r="Q27" s="57" t="e">
        <f t="shared" si="2"/>
        <v>#DIV/0!</v>
      </c>
      <c r="R27" s="46"/>
    </row>
    <row r="28" spans="1:18" x14ac:dyDescent="0.25">
      <c r="A28" s="50">
        <v>24</v>
      </c>
      <c r="B28" s="51">
        <v>0</v>
      </c>
      <c r="C28" s="52" t="str">
        <f>IF(ISERROR(VLOOKUP($B28,#REF!,12,FALSE))=TRUE," ",VLOOKUP($B28,#REF!,12,FALSE))</f>
        <v xml:space="preserve"> </v>
      </c>
      <c r="D28" s="47">
        <f>IF(ISERROR(VLOOKUP($B28,'М16-18БК'!$B$11:$AK$37,28,FALSE))=TRUE,0,VLOOKUP($B28,'М16-18БК'!$B$11:$AK$37,28,FALSE))</f>
        <v>0</v>
      </c>
      <c r="E28" s="47">
        <f>IF(ISERROR(VLOOKUP($B28,'М16-18БК'!$B$11:$AK$37,28,FALSE))=TRUE,0,VLOOKUP($B28,'М16-18БК'!$B$11:$AK$37,28,FALSE))</f>
        <v>0</v>
      </c>
      <c r="F28" s="47"/>
      <c r="G28" s="47"/>
      <c r="H28" s="47"/>
      <c r="I28" s="47"/>
      <c r="J28" s="47"/>
      <c r="K28" s="47"/>
      <c r="L28" s="48">
        <v>0</v>
      </c>
      <c r="M28" s="45">
        <v>0</v>
      </c>
      <c r="N28" s="49">
        <f t="shared" si="1"/>
        <v>0</v>
      </c>
      <c r="O28" s="52"/>
      <c r="Q28" s="57" t="e">
        <f t="shared" si="2"/>
        <v>#DIV/0!</v>
      </c>
      <c r="R28" s="52"/>
    </row>
    <row r="29" spans="1:18" x14ac:dyDescent="0.25">
      <c r="A29" s="45">
        <v>25</v>
      </c>
      <c r="B29" s="51">
        <v>0</v>
      </c>
      <c r="C29" s="52" t="str">
        <f>IF(ISERROR(VLOOKUP($B29,#REF!,12,FALSE))=TRUE," ",VLOOKUP($B29,#REF!,12,FALSE))</f>
        <v xml:space="preserve"> </v>
      </c>
      <c r="D29" s="47">
        <f>IF(ISERROR(VLOOKUP($B29,'М16-18БК'!$B$11:$AK$37,28,FALSE))=TRUE,0,VLOOKUP($B29,'М16-18БК'!$B$11:$AK$37,28,FALSE))</f>
        <v>0</v>
      </c>
      <c r="E29" s="47">
        <f>IF(ISERROR(VLOOKUP($B29,'М16-18БК'!$B$11:$AK$37,28,FALSE))=TRUE,0,VLOOKUP($B29,'М16-18БК'!$B$11:$AK$37,28,FALSE))</f>
        <v>0</v>
      </c>
      <c r="F29" s="47"/>
      <c r="G29" s="47"/>
      <c r="H29" s="47"/>
      <c r="I29" s="47"/>
      <c r="J29" s="47"/>
      <c r="K29" s="47"/>
      <c r="L29" s="48">
        <v>0</v>
      </c>
      <c r="M29" s="45">
        <v>0</v>
      </c>
      <c r="N29" s="49">
        <f t="shared" si="1"/>
        <v>0</v>
      </c>
      <c r="O29" s="52"/>
      <c r="Q29" s="57" t="e">
        <f t="shared" si="2"/>
        <v>#DIV/0!</v>
      </c>
      <c r="R29" s="46"/>
    </row>
    <row r="30" spans="1:18" x14ac:dyDescent="0.25">
      <c r="A30" s="50">
        <v>26</v>
      </c>
      <c r="B30" s="51">
        <v>0</v>
      </c>
      <c r="C30" s="52" t="str">
        <f>IF(ISERROR(VLOOKUP($B30,#REF!,12,FALSE))=TRUE," ",VLOOKUP($B30,#REF!,12,FALSE))</f>
        <v xml:space="preserve"> </v>
      </c>
      <c r="D30" s="47">
        <f>IF(ISERROR(VLOOKUP($B30,'М16-18БК'!$B$11:$AK$37,28,FALSE))=TRUE,0,VLOOKUP($B30,'М16-18БК'!$B$11:$AK$37,28,FALSE))</f>
        <v>0</v>
      </c>
      <c r="E30" s="47">
        <f>IF(ISERROR(VLOOKUP($B30,'М16-18БК'!$B$11:$AK$37,28,FALSE))=TRUE,0,VLOOKUP($B30,'М16-18БК'!$B$11:$AK$37,28,FALSE))</f>
        <v>0</v>
      </c>
      <c r="F30" s="47"/>
      <c r="G30" s="47"/>
      <c r="H30" s="47"/>
      <c r="I30" s="47"/>
      <c r="J30" s="47"/>
      <c r="K30" s="47"/>
      <c r="L30" s="48">
        <v>0</v>
      </c>
      <c r="M30" s="45">
        <v>0</v>
      </c>
      <c r="N30" s="49">
        <f t="shared" si="1"/>
        <v>0</v>
      </c>
      <c r="O30" s="52"/>
      <c r="Q30" s="57" t="e">
        <f t="shared" si="2"/>
        <v>#DIV/0!</v>
      </c>
      <c r="R30" s="52"/>
    </row>
    <row r="31" spans="1:18" x14ac:dyDescent="0.25">
      <c r="A31" s="45">
        <v>27</v>
      </c>
      <c r="B31" s="51">
        <v>0</v>
      </c>
      <c r="C31" s="52" t="str">
        <f>IF(ISERROR(VLOOKUP($B31,#REF!,12,FALSE))=TRUE," ",VLOOKUP($B31,#REF!,12,FALSE))</f>
        <v xml:space="preserve"> </v>
      </c>
      <c r="D31" s="47">
        <f>IF(ISERROR(VLOOKUP($B31,'М16-18БК'!$B$11:$AK$37,28,FALSE))=TRUE,0,VLOOKUP($B31,'М16-18БК'!$B$11:$AK$37,28,FALSE))</f>
        <v>0</v>
      </c>
      <c r="E31" s="47">
        <f>IF(ISERROR(VLOOKUP($B31,'М16-18БК'!$B$11:$AK$37,28,FALSE))=TRUE,0,VLOOKUP($B31,'М16-18БК'!$B$11:$AK$37,28,FALSE))</f>
        <v>0</v>
      </c>
      <c r="F31" s="47"/>
      <c r="G31" s="47"/>
      <c r="H31" s="47"/>
      <c r="I31" s="47"/>
      <c r="J31" s="47"/>
      <c r="K31" s="47"/>
      <c r="L31" s="48">
        <v>0</v>
      </c>
      <c r="M31" s="45">
        <v>0</v>
      </c>
      <c r="N31" s="49">
        <f t="shared" si="1"/>
        <v>0</v>
      </c>
      <c r="O31" s="52"/>
      <c r="Q31" s="57" t="e">
        <f t="shared" si="2"/>
        <v>#DIV/0!</v>
      </c>
      <c r="R31" s="46"/>
    </row>
    <row r="32" spans="1:18" x14ac:dyDescent="0.25">
      <c r="A32" s="50">
        <v>28</v>
      </c>
      <c r="B32" s="51">
        <v>0</v>
      </c>
      <c r="C32" s="52" t="str">
        <f>IF(ISERROR(VLOOKUP($B32,#REF!,12,FALSE))=TRUE," ",VLOOKUP($B32,#REF!,12,FALSE))</f>
        <v xml:space="preserve"> </v>
      </c>
      <c r="D32" s="47">
        <f>IF(ISERROR(VLOOKUP($B32,'М16-18БК'!$B$11:$AK$37,28,FALSE))=TRUE,0,VLOOKUP($B32,'М16-18БК'!$B$11:$AK$37,28,FALSE))</f>
        <v>0</v>
      </c>
      <c r="E32" s="47">
        <f>IF(ISERROR(VLOOKUP($B32,'М16-18БК'!$B$11:$AK$37,28,FALSE))=TRUE,0,VLOOKUP($B32,'М16-18БК'!$B$11:$AK$37,28,FALSE))</f>
        <v>0</v>
      </c>
      <c r="F32" s="47"/>
      <c r="G32" s="47"/>
      <c r="H32" s="47"/>
      <c r="I32" s="47"/>
      <c r="J32" s="47"/>
      <c r="K32" s="47"/>
      <c r="L32" s="48">
        <v>0</v>
      </c>
      <c r="M32" s="45">
        <v>0</v>
      </c>
      <c r="N32" s="49">
        <f t="shared" si="1"/>
        <v>0</v>
      </c>
      <c r="O32" s="52"/>
      <c r="Q32" s="57" t="e">
        <f t="shared" si="2"/>
        <v>#DIV/0!</v>
      </c>
      <c r="R32" s="52"/>
    </row>
    <row r="33" spans="1:18" x14ac:dyDescent="0.25">
      <c r="A33" s="45">
        <v>29</v>
      </c>
      <c r="B33" s="51">
        <v>0</v>
      </c>
      <c r="C33" s="52" t="str">
        <f>IF(ISERROR(VLOOKUP($B33,#REF!,12,FALSE))=TRUE," ",VLOOKUP($B33,#REF!,12,FALSE))</f>
        <v xml:space="preserve"> </v>
      </c>
      <c r="D33" s="47">
        <f>IF(ISERROR(VLOOKUP($B33,'М16-18БК'!$B$11:$AK$37,28,FALSE))=TRUE,0,VLOOKUP($B33,'М16-18БК'!$B$11:$AK$37,28,FALSE))</f>
        <v>0</v>
      </c>
      <c r="E33" s="47">
        <f>IF(ISERROR(VLOOKUP($B33,'М16-18БК'!$B$11:$AK$37,28,FALSE))=TRUE,0,VLOOKUP($B33,'М16-18БК'!$B$11:$AK$37,28,FALSE))</f>
        <v>0</v>
      </c>
      <c r="F33" s="47"/>
      <c r="G33" s="47"/>
      <c r="H33" s="47"/>
      <c r="I33" s="47"/>
      <c r="J33" s="47"/>
      <c r="K33" s="47"/>
      <c r="L33" s="48">
        <v>0</v>
      </c>
      <c r="M33" s="45">
        <v>0</v>
      </c>
      <c r="N33" s="49">
        <f t="shared" si="1"/>
        <v>0</v>
      </c>
      <c r="O33" s="52"/>
      <c r="Q33" s="57" t="e">
        <f t="shared" si="2"/>
        <v>#DIV/0!</v>
      </c>
      <c r="R33" s="46"/>
    </row>
    <row r="34" spans="1:18" x14ac:dyDescent="0.25">
      <c r="A34" s="50">
        <v>30</v>
      </c>
      <c r="B34" s="51">
        <v>0</v>
      </c>
      <c r="C34" s="52" t="str">
        <f>IF(ISERROR(VLOOKUP($B34,#REF!,12,FALSE))=TRUE," ",VLOOKUP($B34,#REF!,12,FALSE))</f>
        <v xml:space="preserve"> </v>
      </c>
      <c r="D34" s="47">
        <f>IF(ISERROR(VLOOKUP($B34,'М16-18БК'!$B$11:$AK$37,28,FALSE))=TRUE,0,VLOOKUP($B34,'М16-18БК'!$B$11:$AK$37,28,FALSE))</f>
        <v>0</v>
      </c>
      <c r="E34" s="47">
        <f>IF(ISERROR(VLOOKUP($B34,'М16-18БК'!$B$11:$AK$37,28,FALSE))=TRUE,0,VLOOKUP($B34,'М16-18БК'!$B$11:$AK$37,28,FALSE))</f>
        <v>0</v>
      </c>
      <c r="F34" s="47"/>
      <c r="G34" s="47"/>
      <c r="H34" s="47"/>
      <c r="I34" s="47"/>
      <c r="J34" s="47"/>
      <c r="K34" s="47"/>
      <c r="L34" s="48">
        <v>0</v>
      </c>
      <c r="M34" s="45">
        <v>0</v>
      </c>
      <c r="N34" s="49">
        <f t="shared" si="1"/>
        <v>0</v>
      </c>
      <c r="O34" s="52"/>
      <c r="Q34" s="57" t="e">
        <f t="shared" si="2"/>
        <v>#DIV/0!</v>
      </c>
      <c r="R34" s="52"/>
    </row>
  </sheetData>
  <mergeCells count="6">
    <mergeCell ref="Q3:R3"/>
    <mergeCell ref="A3:A4"/>
    <mergeCell ref="B3:B4"/>
    <mergeCell ref="C3:C4"/>
    <mergeCell ref="D3:M3"/>
    <mergeCell ref="N3:O3"/>
  </mergeCell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РЦЕ12</vt:lpstr>
      <vt:lpstr>ТС10</vt:lpstr>
      <vt:lpstr>ТС10 М</vt:lpstr>
      <vt:lpstr>ТС10 М-Вз</vt:lpstr>
      <vt:lpstr>ТС-13,5</vt:lpstr>
      <vt:lpstr>М16-18</vt:lpstr>
      <vt:lpstr>М16-18БК</vt:lpstr>
      <vt:lpstr>З-М16-18БК</vt:lpstr>
      <vt:lpstr>Рейтинг М16-18БК</vt:lpstr>
      <vt:lpstr>Печать 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2019-03-27T08:32:32Z</cp:lastPrinted>
  <dcterms:created xsi:type="dcterms:W3CDTF">2006-05-18T23:00:10Z</dcterms:created>
  <dcterms:modified xsi:type="dcterms:W3CDTF">2019-03-27T08:42:37Z</dcterms:modified>
</cp:coreProperties>
</file>