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18\Участие в других\Соревнования\Протокол\1-й этап Кубка ON  сент 2018\"/>
    </mc:Choice>
  </mc:AlternateContent>
  <xr:revisionPtr revIDLastSave="0" documentId="13_ncr:1_{D2D98464-7BEB-419A-8502-917E2241CFA7}" xr6:coauthVersionLast="40" xr6:coauthVersionMax="40" xr10:uidLastSave="{00000000-0000-0000-0000-000000000000}"/>
  <bookViews>
    <workbookView xWindow="120" yWindow="90" windowWidth="9420" windowHeight="4965" tabRatio="911" xr2:uid="{00000000-000D-0000-FFFF-FFFF00000000}"/>
  </bookViews>
  <sheets>
    <sheet name="РЦЕ12" sheetId="4" r:id="rId1"/>
    <sheet name="GT10" sheetId="59" r:id="rId2"/>
    <sheet name="ТС10 М" sheetId="23" r:id="rId3"/>
    <sheet name="ТС10" sheetId="5" r:id="rId4"/>
    <sheet name="ТС10 М-Вз" sheetId="34" r:id="rId5"/>
    <sheet name="ТС-13,5" sheetId="43" r:id="rId6"/>
    <sheet name="М16-18" sheetId="8" r:id="rId7"/>
    <sheet name="М16-18БК" sheetId="65" state="hidden" r:id="rId8"/>
    <sheet name="З-М16-18БК" sheetId="66" state="hidden" r:id="rId9"/>
    <sheet name="Рейтинг М16-18БК" sheetId="67" state="hidden" r:id="rId10"/>
  </sheets>
  <calcPr calcId="181029"/>
  <fileRecoveryPr autoRecover="0"/>
</workbook>
</file>

<file path=xl/calcChain.xml><?xml version="1.0" encoding="utf-8"?>
<calcChain xmlns="http://schemas.openxmlformats.org/spreadsheetml/2006/main">
  <c r="C2" i="67" l="1"/>
  <c r="N2" i="67"/>
  <c r="C27" i="67"/>
  <c r="C28" i="67"/>
  <c r="C29" i="67"/>
  <c r="C30" i="67"/>
  <c r="C31" i="67"/>
  <c r="C32" i="67"/>
  <c r="C33" i="67"/>
  <c r="C34" i="67"/>
  <c r="C1" i="67"/>
  <c r="D1" i="66"/>
  <c r="N6" i="65"/>
  <c r="B38" i="65"/>
  <c r="G38" i="65" s="1"/>
  <c r="B37" i="65"/>
  <c r="B36" i="65"/>
  <c r="G36" i="65" s="1"/>
  <c r="B35" i="65"/>
  <c r="B34" i="65"/>
  <c r="G34" i="65" s="1"/>
  <c r="B33" i="65"/>
  <c r="B32" i="65"/>
  <c r="F32" i="65" s="1"/>
  <c r="B31" i="65"/>
  <c r="B30" i="65"/>
  <c r="F30" i="65" s="1"/>
  <c r="B29" i="65"/>
  <c r="H29" i="65" s="1"/>
  <c r="B28" i="65"/>
  <c r="F28" i="65" s="1"/>
  <c r="B27" i="65"/>
  <c r="B26" i="65"/>
  <c r="F26" i="65" s="1"/>
  <c r="B25" i="65"/>
  <c r="B24" i="65"/>
  <c r="F24" i="65" s="1"/>
  <c r="B23" i="65"/>
  <c r="B22" i="65"/>
  <c r="D22" i="65" s="1"/>
  <c r="B21" i="65"/>
  <c r="F21" i="65" s="1"/>
  <c r="B20" i="65"/>
  <c r="D20" i="65" s="1"/>
  <c r="B19" i="65"/>
  <c r="F19" i="65" s="1"/>
  <c r="B18" i="65"/>
  <c r="D18" i="65" s="1"/>
  <c r="B17" i="65"/>
  <c r="F17" i="65" s="1"/>
  <c r="B16" i="65"/>
  <c r="D16" i="65" s="1"/>
  <c r="B15" i="65"/>
  <c r="F15" i="65" s="1"/>
  <c r="B14" i="65"/>
  <c r="D14" i="65" s="1"/>
  <c r="B13" i="65"/>
  <c r="B12" i="65"/>
  <c r="AC38" i="65"/>
  <c r="AA38" i="65"/>
  <c r="AC37" i="65"/>
  <c r="AA37" i="65"/>
  <c r="AC36" i="65"/>
  <c r="AA36" i="65"/>
  <c r="AC35" i="65"/>
  <c r="AA35" i="65"/>
  <c r="AC34" i="65"/>
  <c r="AA34" i="65"/>
  <c r="AC33" i="65"/>
  <c r="AA33" i="65"/>
  <c r="AC32" i="65"/>
  <c r="AA32" i="65"/>
  <c r="AC31" i="65"/>
  <c r="AA31" i="65"/>
  <c r="AC30" i="65"/>
  <c r="AA30" i="65"/>
  <c r="AC29" i="65"/>
  <c r="AA29" i="65"/>
  <c r="AC28" i="65"/>
  <c r="AA28" i="65"/>
  <c r="AC27" i="65"/>
  <c r="AA27" i="65"/>
  <c r="AC26" i="65"/>
  <c r="AA26" i="65"/>
  <c r="AC25" i="65"/>
  <c r="AA25" i="65"/>
  <c r="AC24" i="65"/>
  <c r="AA24" i="65"/>
  <c r="AC23" i="65"/>
  <c r="AA23" i="65"/>
  <c r="AC22" i="65"/>
  <c r="AA22" i="65"/>
  <c r="AC21" i="65"/>
  <c r="AA21" i="65"/>
  <c r="AC20" i="65"/>
  <c r="AA20" i="65"/>
  <c r="AC19" i="65"/>
  <c r="AA19" i="65"/>
  <c r="AC18" i="65"/>
  <c r="AA18" i="65"/>
  <c r="AC17" i="65"/>
  <c r="AA17" i="65"/>
  <c r="AC16" i="65"/>
  <c r="AA16" i="65"/>
  <c r="AC15" i="65"/>
  <c r="AA15" i="65"/>
  <c r="AC14" i="65"/>
  <c r="AA14" i="65"/>
  <c r="AC13" i="65"/>
  <c r="AA13" i="65"/>
  <c r="AC12" i="65"/>
  <c r="AA12" i="65"/>
  <c r="M8" i="65"/>
  <c r="C8" i="65"/>
  <c r="Y7" i="65"/>
  <c r="O4" i="65"/>
  <c r="O3" i="65"/>
  <c r="A3" i="65"/>
  <c r="O2" i="65"/>
  <c r="E34" i="65" l="1"/>
  <c r="H20" i="65"/>
  <c r="I36" i="65"/>
  <c r="T36" i="65" s="1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H36" i="65"/>
  <c r="E38" i="65"/>
  <c r="H16" i="65"/>
  <c r="F14" i="65"/>
  <c r="F22" i="65"/>
  <c r="F38" i="65"/>
  <c r="F18" i="65"/>
  <c r="F34" i="65"/>
  <c r="F16" i="65"/>
  <c r="F20" i="65"/>
  <c r="F36" i="65"/>
  <c r="I23" i="65"/>
  <c r="V23" i="65" s="1"/>
  <c r="F23" i="65"/>
  <c r="D25" i="65"/>
  <c r="F25" i="65"/>
  <c r="D27" i="65"/>
  <c r="F27" i="65"/>
  <c r="D29" i="65"/>
  <c r="F29" i="65"/>
  <c r="D31" i="65"/>
  <c r="F31" i="65"/>
  <c r="I33" i="65"/>
  <c r="O33" i="65" s="1"/>
  <c r="AF33" i="65" s="1"/>
  <c r="F33" i="65"/>
  <c r="I35" i="65"/>
  <c r="O35" i="65" s="1"/>
  <c r="AF35" i="65" s="1"/>
  <c r="F35" i="65"/>
  <c r="I37" i="65"/>
  <c r="O37" i="65" s="1"/>
  <c r="AF37" i="65" s="1"/>
  <c r="F37" i="65"/>
  <c r="H14" i="65"/>
  <c r="H18" i="65"/>
  <c r="H22" i="65"/>
  <c r="H34" i="65"/>
  <c r="I34" i="65"/>
  <c r="E36" i="65"/>
  <c r="H38" i="65"/>
  <c r="I38" i="65"/>
  <c r="H25" i="65"/>
  <c r="C33" i="65"/>
  <c r="G35" i="65"/>
  <c r="C37" i="65"/>
  <c r="H27" i="65"/>
  <c r="H31" i="65"/>
  <c r="G33" i="65"/>
  <c r="C35" i="65"/>
  <c r="G37" i="65"/>
  <c r="H33" i="65"/>
  <c r="E33" i="65"/>
  <c r="H35" i="65"/>
  <c r="E35" i="65"/>
  <c r="H37" i="65"/>
  <c r="E37" i="65"/>
  <c r="C34" i="65"/>
  <c r="C36" i="65"/>
  <c r="C38" i="65"/>
  <c r="I13" i="65"/>
  <c r="G13" i="65"/>
  <c r="E13" i="65"/>
  <c r="C13" i="65"/>
  <c r="I15" i="65"/>
  <c r="G15" i="65"/>
  <c r="E15" i="65"/>
  <c r="C15" i="65"/>
  <c r="I17" i="65"/>
  <c r="G17" i="65"/>
  <c r="E17" i="65"/>
  <c r="C17" i="65"/>
  <c r="I19" i="65"/>
  <c r="G19" i="65"/>
  <c r="E19" i="65"/>
  <c r="C19" i="65"/>
  <c r="I21" i="65"/>
  <c r="G21" i="65"/>
  <c r="E21" i="65"/>
  <c r="C21" i="65"/>
  <c r="I12" i="65"/>
  <c r="G12" i="65"/>
  <c r="E12" i="65"/>
  <c r="C12" i="65"/>
  <c r="I14" i="65"/>
  <c r="G14" i="65"/>
  <c r="E14" i="65"/>
  <c r="C14" i="65"/>
  <c r="D15" i="65"/>
  <c r="H15" i="65"/>
  <c r="I16" i="65"/>
  <c r="G16" i="65"/>
  <c r="E16" i="65"/>
  <c r="C16" i="65"/>
  <c r="D17" i="65"/>
  <c r="H17" i="65"/>
  <c r="I18" i="65"/>
  <c r="G18" i="65"/>
  <c r="E18" i="65"/>
  <c r="C18" i="65"/>
  <c r="D19" i="65"/>
  <c r="H19" i="65"/>
  <c r="I20" i="65"/>
  <c r="G20" i="65"/>
  <c r="E20" i="65"/>
  <c r="C20" i="65"/>
  <c r="D21" i="65"/>
  <c r="H21" i="65"/>
  <c r="I22" i="65"/>
  <c r="G22" i="65"/>
  <c r="E22" i="65"/>
  <c r="C22" i="65"/>
  <c r="D23" i="65"/>
  <c r="H23" i="65"/>
  <c r="I24" i="65"/>
  <c r="G24" i="65"/>
  <c r="E24" i="65"/>
  <c r="C24" i="65"/>
  <c r="I26" i="65"/>
  <c r="G26" i="65"/>
  <c r="E26" i="65"/>
  <c r="C26" i="65"/>
  <c r="I28" i="65"/>
  <c r="G28" i="65"/>
  <c r="E28" i="65"/>
  <c r="C28" i="65"/>
  <c r="I30" i="65"/>
  <c r="G30" i="65"/>
  <c r="E30" i="65"/>
  <c r="C30" i="65"/>
  <c r="I32" i="65"/>
  <c r="G32" i="65"/>
  <c r="E32" i="65"/>
  <c r="C32" i="65"/>
  <c r="C23" i="65"/>
  <c r="E23" i="65"/>
  <c r="G23" i="65"/>
  <c r="D24" i="65"/>
  <c r="H24" i="65"/>
  <c r="I25" i="65"/>
  <c r="G25" i="65"/>
  <c r="E25" i="65"/>
  <c r="C25" i="65"/>
  <c r="D26" i="65"/>
  <c r="H26" i="65"/>
  <c r="I27" i="65"/>
  <c r="G27" i="65"/>
  <c r="E27" i="65"/>
  <c r="C27" i="65"/>
  <c r="D28" i="65"/>
  <c r="H28" i="65"/>
  <c r="I29" i="65"/>
  <c r="G29" i="65"/>
  <c r="E29" i="65"/>
  <c r="C29" i="65"/>
  <c r="D30" i="65"/>
  <c r="H30" i="65"/>
  <c r="I31" i="65"/>
  <c r="G31" i="65"/>
  <c r="E31" i="65"/>
  <c r="C31" i="65"/>
  <c r="D32" i="65"/>
  <c r="H32" i="65"/>
  <c r="D33" i="65"/>
  <c r="D34" i="65"/>
  <c r="D35" i="65"/>
  <c r="D36" i="65"/>
  <c r="D37" i="65"/>
  <c r="D38" i="65"/>
  <c r="V36" i="65" l="1"/>
  <c r="M36" i="65"/>
  <c r="AE36" i="65" s="1"/>
  <c r="Q37" i="65"/>
  <c r="AG37" i="65" s="1"/>
  <c r="N36" i="65"/>
  <c r="S36" i="65"/>
  <c r="AH36" i="65" s="1"/>
  <c r="U36" i="65"/>
  <c r="AI36" i="65" s="1"/>
  <c r="R36" i="65"/>
  <c r="O36" i="65"/>
  <c r="AF36" i="65" s="1"/>
  <c r="V35" i="65"/>
  <c r="K36" i="65"/>
  <c r="AD36" i="65" s="1"/>
  <c r="Q36" i="65"/>
  <c r="AG36" i="65" s="1"/>
  <c r="L36" i="65"/>
  <c r="P36" i="65"/>
  <c r="K37" i="65"/>
  <c r="AD37" i="65" s="1"/>
  <c r="S35" i="65"/>
  <c r="AH35" i="65" s="1"/>
  <c r="M35" i="65"/>
  <c r="AE35" i="65" s="1"/>
  <c r="T33" i="65"/>
  <c r="U23" i="65"/>
  <c r="AI23" i="65" s="1"/>
  <c r="P37" i="65"/>
  <c r="N35" i="65"/>
  <c r="L33" i="65"/>
  <c r="P23" i="65"/>
  <c r="S33" i="65"/>
  <c r="AH33" i="65" s="1"/>
  <c r="M23" i="65"/>
  <c r="AE23" i="65" s="1"/>
  <c r="L37" i="65"/>
  <c r="T37" i="65"/>
  <c r="U35" i="65"/>
  <c r="AI35" i="65" s="1"/>
  <c r="R35" i="65"/>
  <c r="Q33" i="65"/>
  <c r="AG33" i="65" s="1"/>
  <c r="P33" i="65"/>
  <c r="L23" i="65"/>
  <c r="T23" i="65"/>
  <c r="Q22" i="67"/>
  <c r="N16" i="67"/>
  <c r="N11" i="67"/>
  <c r="Q14" i="67"/>
  <c r="N29" i="67"/>
  <c r="Q28" i="67"/>
  <c r="Q34" i="67"/>
  <c r="Q5" i="67"/>
  <c r="Q7" i="67"/>
  <c r="Q9" i="67"/>
  <c r="Q11" i="67"/>
  <c r="Q13" i="67"/>
  <c r="N31" i="67"/>
  <c r="Q30" i="67"/>
  <c r="N15" i="67"/>
  <c r="N34" i="67"/>
  <c r="N24" i="67"/>
  <c r="Q18" i="67"/>
  <c r="N7" i="67"/>
  <c r="Q6" i="67"/>
  <c r="Q27" i="67"/>
  <c r="N9" i="67"/>
  <c r="N13" i="67"/>
  <c r="Q10" i="67"/>
  <c r="Q16" i="67"/>
  <c r="Q20" i="67"/>
  <c r="Q24" i="67"/>
  <c r="Q31" i="67"/>
  <c r="N23" i="67"/>
  <c r="N30" i="67"/>
  <c r="N20" i="67"/>
  <c r="S37" i="65"/>
  <c r="AH37" i="65" s="1"/>
  <c r="K35" i="65"/>
  <c r="AD35" i="65" s="1"/>
  <c r="K33" i="65"/>
  <c r="AD33" i="65" s="1"/>
  <c r="Q23" i="65"/>
  <c r="AG23" i="65" s="1"/>
  <c r="M37" i="65"/>
  <c r="AE37" i="65" s="1"/>
  <c r="U37" i="65"/>
  <c r="AI37" i="65" s="1"/>
  <c r="N37" i="65"/>
  <c r="R37" i="65"/>
  <c r="V37" i="65"/>
  <c r="Q35" i="65"/>
  <c r="AG35" i="65" s="1"/>
  <c r="L35" i="65"/>
  <c r="P35" i="65"/>
  <c r="T35" i="65"/>
  <c r="M33" i="65"/>
  <c r="AE33" i="65" s="1"/>
  <c r="U33" i="65"/>
  <c r="AI33" i="65" s="1"/>
  <c r="N33" i="65"/>
  <c r="R33" i="65"/>
  <c r="V33" i="65"/>
  <c r="N23" i="65"/>
  <c r="R23" i="65"/>
  <c r="N25" i="67"/>
  <c r="N21" i="67"/>
  <c r="N17" i="67"/>
  <c r="N5" i="67"/>
  <c r="N6" i="67"/>
  <c r="N8" i="67"/>
  <c r="N10" i="67"/>
  <c r="N12" i="67"/>
  <c r="N14" i="67"/>
  <c r="Q8" i="67"/>
  <c r="Q12" i="67"/>
  <c r="Q15" i="67"/>
  <c r="Q17" i="67"/>
  <c r="Q19" i="67"/>
  <c r="Q21" i="67"/>
  <c r="Q23" i="67"/>
  <c r="Q25" i="67"/>
  <c r="Q29" i="67"/>
  <c r="Q33" i="67"/>
  <c r="N33" i="67"/>
  <c r="Q32" i="67"/>
  <c r="N27" i="67"/>
  <c r="Q26" i="67"/>
  <c r="N19" i="67"/>
  <c r="N32" i="67"/>
  <c r="N18" i="67"/>
  <c r="N22" i="67"/>
  <c r="N26" i="67"/>
  <c r="S23" i="65"/>
  <c r="AH23" i="65" s="1"/>
  <c r="K23" i="65"/>
  <c r="AD23" i="65" s="1"/>
  <c r="O23" i="65"/>
  <c r="AF23" i="65" s="1"/>
  <c r="N28" i="67"/>
  <c r="V31" i="65"/>
  <c r="T31" i="65"/>
  <c r="R31" i="65"/>
  <c r="P31" i="65"/>
  <c r="N31" i="65"/>
  <c r="L31" i="65"/>
  <c r="U31" i="65"/>
  <c r="AI31" i="65" s="1"/>
  <c r="Q31" i="65"/>
  <c r="AG31" i="65" s="1"/>
  <c r="M31" i="65"/>
  <c r="AE31" i="65" s="1"/>
  <c r="S31" i="65"/>
  <c r="AH31" i="65" s="1"/>
  <c r="K31" i="65"/>
  <c r="AD31" i="65" s="1"/>
  <c r="O31" i="65"/>
  <c r="AF31" i="65" s="1"/>
  <c r="V29" i="65"/>
  <c r="T29" i="65"/>
  <c r="R29" i="65"/>
  <c r="P29" i="65"/>
  <c r="N29" i="65"/>
  <c r="L29" i="65"/>
  <c r="U29" i="65"/>
  <c r="AI29" i="65" s="1"/>
  <c r="Q29" i="65"/>
  <c r="AG29" i="65" s="1"/>
  <c r="M29" i="65"/>
  <c r="AE29" i="65" s="1"/>
  <c r="S29" i="65"/>
  <c r="AH29" i="65" s="1"/>
  <c r="K29" i="65"/>
  <c r="AD29" i="65" s="1"/>
  <c r="O29" i="65"/>
  <c r="AF29" i="65" s="1"/>
  <c r="V27" i="65"/>
  <c r="T27" i="65"/>
  <c r="R27" i="65"/>
  <c r="P27" i="65"/>
  <c r="N27" i="65"/>
  <c r="L27" i="65"/>
  <c r="U27" i="65"/>
  <c r="AI27" i="65" s="1"/>
  <c r="Q27" i="65"/>
  <c r="AG27" i="65" s="1"/>
  <c r="M27" i="65"/>
  <c r="AE27" i="65" s="1"/>
  <c r="S27" i="65"/>
  <c r="AH27" i="65" s="1"/>
  <c r="K27" i="65"/>
  <c r="AD27" i="65" s="1"/>
  <c r="O27" i="65"/>
  <c r="AF27" i="65" s="1"/>
  <c r="V25" i="65"/>
  <c r="T25" i="65"/>
  <c r="R25" i="65"/>
  <c r="P25" i="65"/>
  <c r="U25" i="65"/>
  <c r="AI25" i="65" s="1"/>
  <c r="Q25" i="65"/>
  <c r="AG25" i="65" s="1"/>
  <c r="N25" i="65"/>
  <c r="L25" i="65"/>
  <c r="S25" i="65"/>
  <c r="AH25" i="65" s="1"/>
  <c r="M25" i="65"/>
  <c r="AE25" i="65" s="1"/>
  <c r="O25" i="65"/>
  <c r="AF25" i="65" s="1"/>
  <c r="K25" i="65"/>
  <c r="AD25" i="65" s="1"/>
  <c r="V38" i="65"/>
  <c r="T38" i="65"/>
  <c r="R38" i="65"/>
  <c r="P38" i="65"/>
  <c r="N38" i="65"/>
  <c r="L38" i="65"/>
  <c r="U38" i="65"/>
  <c r="AI38" i="65" s="1"/>
  <c r="Q38" i="65"/>
  <c r="AG38" i="65" s="1"/>
  <c r="M38" i="65"/>
  <c r="AE38" i="65" s="1"/>
  <c r="O38" i="65"/>
  <c r="AF38" i="65" s="1"/>
  <c r="S38" i="65"/>
  <c r="AH38" i="65" s="1"/>
  <c r="K38" i="65"/>
  <c r="AD38" i="65" s="1"/>
  <c r="V32" i="65"/>
  <c r="T32" i="65"/>
  <c r="R32" i="65"/>
  <c r="P32" i="65"/>
  <c r="N32" i="65"/>
  <c r="L32" i="65"/>
  <c r="U32" i="65"/>
  <c r="AI32" i="65" s="1"/>
  <c r="Q32" i="65"/>
  <c r="AG32" i="65" s="1"/>
  <c r="M32" i="65"/>
  <c r="AE32" i="65" s="1"/>
  <c r="O32" i="65"/>
  <c r="AF32" i="65" s="1"/>
  <c r="S32" i="65"/>
  <c r="AH32" i="65" s="1"/>
  <c r="K32" i="65"/>
  <c r="AD32" i="65" s="1"/>
  <c r="V30" i="65"/>
  <c r="T30" i="65"/>
  <c r="R30" i="65"/>
  <c r="P30" i="65"/>
  <c r="N30" i="65"/>
  <c r="L30" i="65"/>
  <c r="U30" i="65"/>
  <c r="AI30" i="65" s="1"/>
  <c r="Q30" i="65"/>
  <c r="AG30" i="65" s="1"/>
  <c r="M30" i="65"/>
  <c r="AE30" i="65" s="1"/>
  <c r="O30" i="65"/>
  <c r="AF30" i="65" s="1"/>
  <c r="S30" i="65"/>
  <c r="AH30" i="65" s="1"/>
  <c r="K30" i="65"/>
  <c r="AD30" i="65" s="1"/>
  <c r="V28" i="65"/>
  <c r="T28" i="65"/>
  <c r="R28" i="65"/>
  <c r="P28" i="65"/>
  <c r="N28" i="65"/>
  <c r="L28" i="65"/>
  <c r="U28" i="65"/>
  <c r="AI28" i="65" s="1"/>
  <c r="Q28" i="65"/>
  <c r="AG28" i="65" s="1"/>
  <c r="M28" i="65"/>
  <c r="AE28" i="65" s="1"/>
  <c r="O28" i="65"/>
  <c r="AF28" i="65" s="1"/>
  <c r="S28" i="65"/>
  <c r="AH28" i="65" s="1"/>
  <c r="K28" i="65"/>
  <c r="AD28" i="65" s="1"/>
  <c r="V26" i="65"/>
  <c r="T26" i="65"/>
  <c r="R26" i="65"/>
  <c r="P26" i="65"/>
  <c r="N26" i="65"/>
  <c r="L26" i="65"/>
  <c r="U26" i="65"/>
  <c r="AI26" i="65" s="1"/>
  <c r="Q26" i="65"/>
  <c r="AG26" i="65" s="1"/>
  <c r="M26" i="65"/>
  <c r="AE26" i="65" s="1"/>
  <c r="O26" i="65"/>
  <c r="AF26" i="65" s="1"/>
  <c r="S26" i="65"/>
  <c r="AH26" i="65" s="1"/>
  <c r="K26" i="65"/>
  <c r="AD26" i="65" s="1"/>
  <c r="V24" i="65"/>
  <c r="T24" i="65"/>
  <c r="R24" i="65"/>
  <c r="P24" i="65"/>
  <c r="N24" i="65"/>
  <c r="L24" i="65"/>
  <c r="U24" i="65"/>
  <c r="AI24" i="65" s="1"/>
  <c r="Q24" i="65"/>
  <c r="AG24" i="65" s="1"/>
  <c r="M24" i="65"/>
  <c r="AE24" i="65" s="1"/>
  <c r="S24" i="65"/>
  <c r="AH24" i="65" s="1"/>
  <c r="O24" i="65"/>
  <c r="AF24" i="65" s="1"/>
  <c r="K24" i="65"/>
  <c r="AD24" i="65" s="1"/>
  <c r="V22" i="65"/>
  <c r="T22" i="65"/>
  <c r="R22" i="65"/>
  <c r="P22" i="65"/>
  <c r="N22" i="65"/>
  <c r="L22" i="65"/>
  <c r="U22" i="65"/>
  <c r="AI22" i="65" s="1"/>
  <c r="Q22" i="65"/>
  <c r="AG22" i="65" s="1"/>
  <c r="M22" i="65"/>
  <c r="AE22" i="65" s="1"/>
  <c r="S22" i="65"/>
  <c r="AH22" i="65" s="1"/>
  <c r="O22" i="65"/>
  <c r="AF22" i="65" s="1"/>
  <c r="K22" i="65"/>
  <c r="AD22" i="65" s="1"/>
  <c r="V20" i="65"/>
  <c r="T20" i="65"/>
  <c r="R20" i="65"/>
  <c r="P20" i="65"/>
  <c r="N20" i="65"/>
  <c r="L20" i="65"/>
  <c r="U20" i="65"/>
  <c r="AI20" i="65" s="1"/>
  <c r="Q20" i="65"/>
  <c r="AG20" i="65" s="1"/>
  <c r="M20" i="65"/>
  <c r="AE20" i="65" s="1"/>
  <c r="S20" i="65"/>
  <c r="AH20" i="65" s="1"/>
  <c r="O20" i="65"/>
  <c r="AF20" i="65" s="1"/>
  <c r="K20" i="65"/>
  <c r="AD20" i="65" s="1"/>
  <c r="V18" i="65"/>
  <c r="T18" i="65"/>
  <c r="R18" i="65"/>
  <c r="P18" i="65"/>
  <c r="N18" i="65"/>
  <c r="L18" i="65"/>
  <c r="U18" i="65"/>
  <c r="AI18" i="65" s="1"/>
  <c r="Q18" i="65"/>
  <c r="AG18" i="65" s="1"/>
  <c r="M18" i="65"/>
  <c r="AE18" i="65" s="1"/>
  <c r="S18" i="65"/>
  <c r="AH18" i="65" s="1"/>
  <c r="O18" i="65"/>
  <c r="AF18" i="65" s="1"/>
  <c r="K18" i="65"/>
  <c r="AD18" i="65" s="1"/>
  <c r="V16" i="65"/>
  <c r="T16" i="65"/>
  <c r="R16" i="65"/>
  <c r="P16" i="65"/>
  <c r="N16" i="65"/>
  <c r="L16" i="65"/>
  <c r="U16" i="65"/>
  <c r="AI16" i="65" s="1"/>
  <c r="S16" i="65"/>
  <c r="AH16" i="65" s="1"/>
  <c r="Q16" i="65"/>
  <c r="AG16" i="65" s="1"/>
  <c r="O16" i="65"/>
  <c r="AF16" i="65" s="1"/>
  <c r="M16" i="65"/>
  <c r="AE16" i="65" s="1"/>
  <c r="K16" i="65"/>
  <c r="AD16" i="65" s="1"/>
  <c r="V14" i="65"/>
  <c r="T14" i="65"/>
  <c r="R14" i="65"/>
  <c r="P14" i="65"/>
  <c r="N14" i="65"/>
  <c r="L14" i="65"/>
  <c r="U14" i="65"/>
  <c r="AI14" i="65" s="1"/>
  <c r="S14" i="65"/>
  <c r="AH14" i="65" s="1"/>
  <c r="Q14" i="65"/>
  <c r="AG14" i="65" s="1"/>
  <c r="O14" i="65"/>
  <c r="AF14" i="65" s="1"/>
  <c r="M14" i="65"/>
  <c r="AE14" i="65" s="1"/>
  <c r="K14" i="65"/>
  <c r="AD14" i="65" s="1"/>
  <c r="V12" i="65"/>
  <c r="T12" i="65"/>
  <c r="R12" i="65"/>
  <c r="P12" i="65"/>
  <c r="N12" i="65"/>
  <c r="L12" i="65"/>
  <c r="U12" i="65"/>
  <c r="AI12" i="65" s="1"/>
  <c r="S12" i="65"/>
  <c r="AH12" i="65" s="1"/>
  <c r="Q12" i="65"/>
  <c r="AG12" i="65" s="1"/>
  <c r="O12" i="65"/>
  <c r="AF12" i="65" s="1"/>
  <c r="M12" i="65"/>
  <c r="AE12" i="65" s="1"/>
  <c r="K12" i="65"/>
  <c r="AD12" i="65" s="1"/>
  <c r="V21" i="65"/>
  <c r="T21" i="65"/>
  <c r="R21" i="65"/>
  <c r="P21" i="65"/>
  <c r="N21" i="65"/>
  <c r="L21" i="65"/>
  <c r="U21" i="65"/>
  <c r="AI21" i="65" s="1"/>
  <c r="Q21" i="65"/>
  <c r="AG21" i="65" s="1"/>
  <c r="M21" i="65"/>
  <c r="AE21" i="65" s="1"/>
  <c r="S21" i="65"/>
  <c r="AH21" i="65" s="1"/>
  <c r="O21" i="65"/>
  <c r="AF21" i="65" s="1"/>
  <c r="K21" i="65"/>
  <c r="AD21" i="65" s="1"/>
  <c r="V19" i="65"/>
  <c r="T19" i="65"/>
  <c r="R19" i="65"/>
  <c r="P19" i="65"/>
  <c r="N19" i="65"/>
  <c r="L19" i="65"/>
  <c r="U19" i="65"/>
  <c r="AI19" i="65" s="1"/>
  <c r="Q19" i="65"/>
  <c r="AG19" i="65" s="1"/>
  <c r="M19" i="65"/>
  <c r="AE19" i="65" s="1"/>
  <c r="S19" i="65"/>
  <c r="AH19" i="65" s="1"/>
  <c r="O19" i="65"/>
  <c r="AF19" i="65" s="1"/>
  <c r="K19" i="65"/>
  <c r="AD19" i="65" s="1"/>
  <c r="V17" i="65"/>
  <c r="T17" i="65"/>
  <c r="R17" i="65"/>
  <c r="P17" i="65"/>
  <c r="N17" i="65"/>
  <c r="L17" i="65"/>
  <c r="U17" i="65"/>
  <c r="AI17" i="65" s="1"/>
  <c r="S17" i="65"/>
  <c r="AH17" i="65" s="1"/>
  <c r="Q17" i="65"/>
  <c r="AG17" i="65" s="1"/>
  <c r="O17" i="65"/>
  <c r="AF17" i="65" s="1"/>
  <c r="M17" i="65"/>
  <c r="AE17" i="65" s="1"/>
  <c r="K17" i="65"/>
  <c r="AD17" i="65" s="1"/>
  <c r="V15" i="65"/>
  <c r="T15" i="65"/>
  <c r="R15" i="65"/>
  <c r="P15" i="65"/>
  <c r="N15" i="65"/>
  <c r="L15" i="65"/>
  <c r="U15" i="65"/>
  <c r="AI15" i="65" s="1"/>
  <c r="S15" i="65"/>
  <c r="AH15" i="65" s="1"/>
  <c r="Q15" i="65"/>
  <c r="AG15" i="65" s="1"/>
  <c r="O15" i="65"/>
  <c r="AF15" i="65" s="1"/>
  <c r="M15" i="65"/>
  <c r="AE15" i="65" s="1"/>
  <c r="K15" i="65"/>
  <c r="AD15" i="65" s="1"/>
  <c r="V13" i="65"/>
  <c r="T13" i="65"/>
  <c r="R13" i="65"/>
  <c r="P13" i="65"/>
  <c r="N13" i="65"/>
  <c r="L13" i="65"/>
  <c r="U13" i="65"/>
  <c r="AI13" i="65" s="1"/>
  <c r="S13" i="65"/>
  <c r="AH13" i="65" s="1"/>
  <c r="Q13" i="65"/>
  <c r="AG13" i="65" s="1"/>
  <c r="O13" i="65"/>
  <c r="AF13" i="65" s="1"/>
  <c r="M13" i="65"/>
  <c r="AE13" i="65" s="1"/>
  <c r="K13" i="65"/>
  <c r="AD13" i="65" s="1"/>
  <c r="V34" i="65"/>
  <c r="T34" i="65"/>
  <c r="R34" i="65"/>
  <c r="P34" i="65"/>
  <c r="N34" i="65"/>
  <c r="L34" i="65"/>
  <c r="U34" i="65"/>
  <c r="AI34" i="65" s="1"/>
  <c r="Q34" i="65"/>
  <c r="AG34" i="65" s="1"/>
  <c r="M34" i="65"/>
  <c r="AE34" i="65" s="1"/>
  <c r="O34" i="65"/>
  <c r="AF34" i="65" s="1"/>
  <c r="S34" i="65"/>
  <c r="AH34" i="65" s="1"/>
  <c r="K34" i="65"/>
  <c r="AD34" i="65" s="1"/>
  <c r="F12" i="65"/>
  <c r="F13" i="65"/>
  <c r="J7" i="65"/>
  <c r="W36" i="65" l="1"/>
  <c r="X36" i="65"/>
  <c r="W35" i="65"/>
  <c r="X37" i="65"/>
  <c r="X33" i="65"/>
  <c r="W37" i="65"/>
  <c r="X34" i="65"/>
  <c r="X23" i="65"/>
  <c r="X35" i="65"/>
  <c r="Y35" i="65" s="1"/>
  <c r="W33" i="65"/>
  <c r="W23" i="65"/>
  <c r="Y37" i="65"/>
  <c r="X38" i="65"/>
  <c r="W34" i="65"/>
  <c r="W38" i="65"/>
  <c r="Y38" i="65" s="1"/>
  <c r="W26" i="65"/>
  <c r="W30" i="65"/>
  <c r="W15" i="65"/>
  <c r="W19" i="65"/>
  <c r="W22" i="65"/>
  <c r="W14" i="65"/>
  <c r="W18" i="65"/>
  <c r="W25" i="65"/>
  <c r="W27" i="65"/>
  <c r="W29" i="65"/>
  <c r="W31" i="65"/>
  <c r="W12" i="65"/>
  <c r="W16" i="65"/>
  <c r="W20" i="65"/>
  <c r="X15" i="65"/>
  <c r="X19" i="65"/>
  <c r="X14" i="65"/>
  <c r="X18" i="65"/>
  <c r="X22" i="65"/>
  <c r="W24" i="65"/>
  <c r="X24" i="65"/>
  <c r="W28" i="65"/>
  <c r="X28" i="65"/>
  <c r="W32" i="65"/>
  <c r="X32" i="65"/>
  <c r="X25" i="65"/>
  <c r="X27" i="65"/>
  <c r="X29" i="65"/>
  <c r="X31" i="65"/>
  <c r="W13" i="65"/>
  <c r="X13" i="65"/>
  <c r="W17" i="65"/>
  <c r="X17" i="65"/>
  <c r="W21" i="65"/>
  <c r="X21" i="65"/>
  <c r="X12" i="65"/>
  <c r="X16" i="65"/>
  <c r="X20" i="65"/>
  <c r="X26" i="65"/>
  <c r="X30" i="65"/>
  <c r="Y36" i="65" l="1"/>
  <c r="Y34" i="65"/>
  <c r="Y33" i="65"/>
  <c r="Y26" i="65"/>
  <c r="Y23" i="65"/>
  <c r="Y30" i="65"/>
  <c r="Y22" i="65"/>
  <c r="Y15" i="65"/>
  <c r="Y21" i="65"/>
  <c r="Y17" i="65"/>
  <c r="Y13" i="65"/>
  <c r="Y32" i="65"/>
  <c r="Y28" i="65"/>
  <c r="Y24" i="65"/>
  <c r="Y19" i="65"/>
  <c r="Y14" i="65"/>
  <c r="Y20" i="65"/>
  <c r="Y12" i="65"/>
  <c r="Y29" i="65"/>
  <c r="Y25" i="65"/>
  <c r="Y16" i="65"/>
  <c r="Y31" i="65"/>
  <c r="Y27" i="65"/>
  <c r="Y18" i="65"/>
  <c r="Z18" i="65" l="1"/>
  <c r="Z31" i="65"/>
  <c r="Z25" i="65"/>
  <c r="Z22" i="65"/>
  <c r="Z14" i="65"/>
  <c r="Z27" i="65"/>
  <c r="Z16" i="65"/>
  <c r="Z29" i="65"/>
  <c r="Z20" i="65"/>
  <c r="Z12" i="65"/>
  <c r="Z33" i="65"/>
  <c r="Z37" i="65"/>
  <c r="Z34" i="65"/>
  <c r="Z36" i="65"/>
  <c r="Z23" i="65"/>
  <c r="Z35" i="65"/>
  <c r="Z38" i="65"/>
  <c r="Z24" i="65"/>
  <c r="Z32" i="65"/>
  <c r="Z17" i="65"/>
  <c r="Z15" i="65"/>
  <c r="Z19" i="65"/>
  <c r="Z28" i="65"/>
  <c r="Z13" i="65"/>
  <c r="Z21" i="65"/>
  <c r="Z26" i="65"/>
  <c r="Z30" i="65"/>
  <c r="H13" i="65" l="1"/>
  <c r="H12" i="65"/>
  <c r="E4" i="67" l="1"/>
  <c r="D4" i="67"/>
  <c r="C21" i="67"/>
  <c r="C23" i="67"/>
  <c r="C19" i="67"/>
  <c r="C25" i="67"/>
  <c r="C17" i="67"/>
  <c r="C18" i="67"/>
  <c r="C22" i="67"/>
  <c r="C20" i="67"/>
  <c r="C26" i="67"/>
  <c r="C24" i="67"/>
  <c r="B8" i="65"/>
  <c r="B5" i="65"/>
  <c r="C15" i="67" l="1"/>
  <c r="C14" i="67"/>
  <c r="C16" i="67"/>
  <c r="C13" i="67"/>
  <c r="C12" i="67"/>
  <c r="C5" i="67"/>
  <c r="C6" i="67"/>
  <c r="C11" i="67"/>
  <c r="C10" i="67"/>
  <c r="C8" i="67"/>
  <c r="C9" i="67"/>
  <c r="C7" i="67"/>
  <c r="D13" i="65"/>
  <c r="D12" i="65"/>
</calcChain>
</file>

<file path=xl/sharedStrings.xml><?xml version="1.0" encoding="utf-8"?>
<sst xmlns="http://schemas.openxmlformats.org/spreadsheetml/2006/main" count="1984" uniqueCount="144">
  <si>
    <t>РЦЕ12</t>
  </si>
  <si>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</si>
  <si>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</si>
  <si>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</si>
  <si>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</si>
  <si>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</si>
  <si>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</si>
  <si>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</si>
  <si>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</si>
  <si>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</si>
  <si>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</si>
  <si>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</si>
  <si>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Гл. секретарь: (  )</t>
  </si>
  <si>
    <t xml:space="preserve">Секретарь:  ( ) </t>
  </si>
  <si>
    <t>Длина дистанции:</t>
  </si>
  <si>
    <t>метров</t>
  </si>
  <si>
    <t>Время гонки:</t>
  </si>
  <si>
    <t>f</t>
  </si>
  <si>
    <t>пер.</t>
  </si>
  <si>
    <t>Круги</t>
  </si>
  <si>
    <t>Начальник старта:</t>
  </si>
  <si>
    <t>п.п.</t>
  </si>
  <si>
    <t>Рейтинг соревнований:</t>
  </si>
  <si>
    <t>%</t>
  </si>
  <si>
    <t>№ п.п.</t>
  </si>
  <si>
    <t>Анищенко Андрей</t>
  </si>
  <si>
    <t>Ушаков Владимир</t>
  </si>
  <si>
    <t>ТС10</t>
  </si>
  <si>
    <t>КМС</t>
  </si>
  <si>
    <t>Симонов Александр</t>
  </si>
  <si>
    <t>Ушаков Артём</t>
  </si>
  <si>
    <t>Фамилия, имя.</t>
  </si>
  <si>
    <t>Возраст</t>
  </si>
  <si>
    <t>Место</t>
  </si>
  <si>
    <t>Рейтинг мастерства</t>
  </si>
  <si>
    <t>% результат.</t>
  </si>
  <si>
    <t>Код чипа</t>
  </si>
  <si>
    <t>№ чипа</t>
  </si>
  <si>
    <t>стар. №</t>
  </si>
  <si>
    <t>Итого</t>
  </si>
  <si>
    <t>(юноши)</t>
  </si>
  <si>
    <t xml:space="preserve"> </t>
  </si>
  <si>
    <t>Мастерство</t>
  </si>
  <si>
    <t>Anischenko Andrej</t>
  </si>
  <si>
    <t>1 заезд</t>
  </si>
  <si>
    <t>Участник</t>
  </si>
  <si>
    <t>Т заезда</t>
  </si>
  <si>
    <t>2 заезд</t>
  </si>
  <si>
    <t>3 заезд</t>
  </si>
  <si>
    <t>Т ср. Круга</t>
  </si>
  <si>
    <t>Т быс. Круг</t>
  </si>
  <si>
    <t>Поз.</t>
  </si>
  <si>
    <t>№ ст.</t>
  </si>
  <si>
    <t>Simonov Aleksandr</t>
  </si>
  <si>
    <t>Uschakov Artem</t>
  </si>
  <si>
    <t>Uschakov Vladimir</t>
  </si>
  <si>
    <t>ФИ зас</t>
  </si>
  <si>
    <t>Время</t>
  </si>
  <si>
    <t>Кр.</t>
  </si>
  <si>
    <t>Воз. Кат.</t>
  </si>
  <si>
    <t>минут</t>
  </si>
  <si>
    <t>Рейтинг кубка</t>
  </si>
  <si>
    <t>Кубковый балл по датам соревнований.</t>
  </si>
  <si>
    <t>5 заезд</t>
  </si>
  <si>
    <t>4 заезд</t>
  </si>
  <si>
    <t>(взрослые)</t>
  </si>
  <si>
    <t>Круги квалификаций</t>
  </si>
  <si>
    <t>Ср. V км./ч.</t>
  </si>
  <si>
    <t>Вып. Нор.</t>
  </si>
  <si>
    <t>Афонин Георгий</t>
  </si>
  <si>
    <t>Afonin Gergiy</t>
  </si>
  <si>
    <t>Евлаш Александр</t>
  </si>
  <si>
    <t>Кондаков Илья</t>
  </si>
  <si>
    <t>Антонов Кирилл</t>
  </si>
  <si>
    <t>Antonov Kirill</t>
  </si>
  <si>
    <t>Evlash Sascha</t>
  </si>
  <si>
    <t>Kondakov Ilya</t>
  </si>
  <si>
    <t>Трубаков Миша</t>
  </si>
  <si>
    <t>Trubakov Mischa</t>
  </si>
  <si>
    <t>Количество квалификаций:</t>
  </si>
  <si>
    <t>6 заезд</t>
  </si>
  <si>
    <t>ю</t>
  </si>
  <si>
    <t>Результаты засечки</t>
  </si>
  <si>
    <t xml:space="preserve">Класс: </t>
  </si>
  <si>
    <t>Попов Костя</t>
  </si>
  <si>
    <t>Popov Kostya</t>
  </si>
  <si>
    <t>GT-10</t>
  </si>
  <si>
    <t>Воздвиженский Артем</t>
  </si>
  <si>
    <t>Vozdvizhenskiy Artem</t>
  </si>
  <si>
    <t>Титов Егор</t>
  </si>
  <si>
    <t>Titov Egor</t>
  </si>
  <si>
    <t>Вяльшина Вика</t>
  </si>
  <si>
    <t>Vyal'shina Vika</t>
  </si>
  <si>
    <t>Нечесанов Алексей</t>
  </si>
  <si>
    <t>Nechesanov Aleksey</t>
  </si>
  <si>
    <t>Каштанов Виктор</t>
  </si>
  <si>
    <t>Kashtanov Viktor</t>
  </si>
  <si>
    <t>Балл этапа</t>
  </si>
  <si>
    <t>Заезды</t>
  </si>
  <si>
    <t>1 Заезд</t>
  </si>
  <si>
    <t>2 Заезд</t>
  </si>
  <si>
    <t>3 Заезд</t>
  </si>
  <si>
    <t>4 Заезд</t>
  </si>
  <si>
    <t>5 Заезд</t>
  </si>
  <si>
    <t>6 Заезд</t>
  </si>
  <si>
    <t>ТС10Stock17,5Jn</t>
  </si>
  <si>
    <t>ТС10Stock17,5Vz</t>
  </si>
  <si>
    <t>ТС10Stock13,5</t>
  </si>
  <si>
    <t>Васюнов Илья</t>
  </si>
  <si>
    <t>Волков Максим</t>
  </si>
  <si>
    <t>Vasyunov Il'ya</t>
  </si>
  <si>
    <t>Volkov Maksim</t>
  </si>
  <si>
    <t>Комин Дима</t>
  </si>
  <si>
    <t>Komin Dima</t>
  </si>
  <si>
    <t>Григорян Эдгар</t>
  </si>
  <si>
    <t>Григорян Арман</t>
  </si>
  <si>
    <t>Grigoryan Arman</t>
  </si>
  <si>
    <t>Grigoryan Edgar</t>
  </si>
  <si>
    <t>Синюков Ярослав</t>
  </si>
  <si>
    <t>Sinyukov Yaroslav</t>
  </si>
  <si>
    <t>Смирнов Архип</t>
  </si>
  <si>
    <t>Smirnov Arkhip</t>
  </si>
  <si>
    <t>М16-18</t>
  </si>
  <si>
    <t>Алексеев Леонид</t>
  </si>
  <si>
    <t>Alekseev Leonid</t>
  </si>
  <si>
    <t>л</t>
  </si>
  <si>
    <t>Ушаков Александр</t>
  </si>
  <si>
    <t>Ushakov Aleksandr</t>
  </si>
  <si>
    <t>Утюгов Денис</t>
  </si>
  <si>
    <t>Utiugov Denis</t>
  </si>
  <si>
    <t>Кузьменко Алексей</t>
  </si>
  <si>
    <t>Kuzmenko Aleksei</t>
  </si>
  <si>
    <t>Голосов Дмитрий</t>
  </si>
  <si>
    <t>Golosov Dmitrii</t>
  </si>
  <si>
    <t>Мамедов Эльмир</t>
  </si>
  <si>
    <t>Mamedov El'mir</t>
  </si>
  <si>
    <t>Баринов Михаил</t>
  </si>
  <si>
    <t>Barinov Mikhail</t>
  </si>
  <si>
    <t>мю</t>
  </si>
  <si>
    <t>б/р</t>
  </si>
  <si>
    <t>в</t>
  </si>
  <si>
    <t>Чемпионат Тверской области</t>
  </si>
  <si>
    <t xml:space="preserve">по автомодельному спорту по радиоуправляемым автомоделям </t>
  </si>
  <si>
    <t>с электродвигателями, посвящённый "Дня машиностроителя".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</si>
</sst>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19]d\ mmm;@"/>
    <numFmt numFmtId="167" formatCode="mm:ss.000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0" fontId="5" fillId="0" borderId="0" xfId="0" applyFont="1"/>
    <xf numFmtId="2" fontId="0" fillId="0" borderId="1" xfId="0" applyNumberFormat="1" applyBorder="1"/>
    <xf numFmtId="0" fontId="0" fillId="0" borderId="0" xfId="0" applyBorder="1"/>
    <xf numFmtId="0" fontId="0" fillId="0" borderId="6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/>
    <xf numFmtId="1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/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/>
    <xf numFmtId="0" fontId="11" fillId="0" borderId="1" xfId="1" applyFont="1" applyBorder="1" applyAlignment="1">
      <alignment horizontal="left"/>
    </xf>
    <xf numFmtId="0" fontId="8" fillId="0" borderId="1" xfId="1" applyBorder="1" applyAlignment="1">
      <alignment horizontal="center"/>
    </xf>
    <xf numFmtId="165" fontId="8" fillId="0" borderId="22" xfId="1" applyNumberFormat="1" applyBorder="1" applyAlignment="1">
      <alignment horizontal="center"/>
    </xf>
    <xf numFmtId="165" fontId="8" fillId="0" borderId="23" xfId="1" applyNumberFormat="1" applyBorder="1" applyAlignment="1">
      <alignment horizontal="center"/>
    </xf>
    <xf numFmtId="165" fontId="8" fillId="0" borderId="24" xfId="1" applyNumberFormat="1" applyBorder="1" applyAlignment="1">
      <alignment horizontal="center"/>
    </xf>
    <xf numFmtId="0" fontId="8" fillId="0" borderId="25" xfId="1" applyBorder="1" applyAlignment="1">
      <alignment horizontal="center" vertical="center" wrapText="1"/>
    </xf>
    <xf numFmtId="0" fontId="8" fillId="0" borderId="26" xfId="1" applyBorder="1" applyAlignment="1">
      <alignment horizontal="center" vertical="center"/>
    </xf>
    <xf numFmtId="0" fontId="8" fillId="0" borderId="15" xfId="1" applyBorder="1" applyAlignment="1">
      <alignment horizontal="center"/>
    </xf>
    <xf numFmtId="0" fontId="8" fillId="0" borderId="27" xfId="1" applyBorder="1" applyAlignment="1">
      <alignment horizontal="center"/>
    </xf>
    <xf numFmtId="0" fontId="8" fillId="0" borderId="10" xfId="1" applyBorder="1" applyAlignment="1">
      <alignment horizontal="center"/>
    </xf>
    <xf numFmtId="0" fontId="8" fillId="0" borderId="9" xfId="1" applyBorder="1" applyAlignment="1">
      <alignment horizontal="center"/>
    </xf>
    <xf numFmtId="0" fontId="8" fillId="0" borderId="28" xfId="1" applyBorder="1" applyAlignment="1">
      <alignment horizontal="center"/>
    </xf>
    <xf numFmtId="0" fontId="8" fillId="0" borderId="19" xfId="1" applyBorder="1" applyAlignment="1">
      <alignment horizontal="center"/>
    </xf>
    <xf numFmtId="0" fontId="8" fillId="0" borderId="5" xfId="1" applyBorder="1" applyAlignment="1">
      <alignment horizontal="center"/>
    </xf>
    <xf numFmtId="0" fontId="8" fillId="0" borderId="17" xfId="1" applyBorder="1" applyAlignment="1">
      <alignment horizontal="center"/>
    </xf>
    <xf numFmtId="0" fontId="8" fillId="0" borderId="4" xfId="1" applyBorder="1"/>
    <xf numFmtId="0" fontId="8" fillId="0" borderId="1" xfId="1" applyBorder="1"/>
    <xf numFmtId="0" fontId="8" fillId="0" borderId="25" xfId="1" applyBorder="1"/>
    <xf numFmtId="2" fontId="8" fillId="0" borderId="28" xfId="1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29" xfId="0" applyBorder="1" applyAlignment="1">
      <alignment horizontal="center"/>
    </xf>
    <xf numFmtId="0" fontId="12" fillId="0" borderId="7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" xfId="0" applyFont="1" applyBorder="1"/>
    <xf numFmtId="47" fontId="0" fillId="0" borderId="9" xfId="0" applyNumberForma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167" fontId="0" fillId="0" borderId="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6" xfId="0" applyBorder="1"/>
    <xf numFmtId="0" fontId="0" fillId="0" borderId="4" xfId="0" applyBorder="1"/>
    <xf numFmtId="0" fontId="0" fillId="0" borderId="11" xfId="0" applyBorder="1"/>
    <xf numFmtId="0" fontId="0" fillId="0" borderId="8" xfId="0" applyBorder="1"/>
    <xf numFmtId="167" fontId="0" fillId="0" borderId="2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27" xfId="3" applyFont="1" applyBorder="1" applyAlignment="1">
      <alignment horizontal="center"/>
    </xf>
    <xf numFmtId="0" fontId="8" fillId="0" borderId="5" xfId="3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" xfId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4" xfId="1" applyFont="1" applyBorder="1"/>
    <xf numFmtId="0" fontId="8" fillId="0" borderId="4" xfId="3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47" fontId="0" fillId="0" borderId="27" xfId="0" applyNumberForma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40" xfId="1" applyBorder="1" applyAlignment="1">
      <alignment vertical="center"/>
    </xf>
    <xf numFmtId="0" fontId="8" fillId="0" borderId="52" xfId="1" applyBorder="1" applyAlignment="1">
      <alignment vertical="center"/>
    </xf>
    <xf numFmtId="0" fontId="8" fillId="0" borderId="48" xfId="1" applyBorder="1" applyAlignment="1">
      <alignment horizontal="center" vertical="center" wrapText="1"/>
    </xf>
    <xf numFmtId="0" fontId="8" fillId="0" borderId="24" xfId="1" applyBorder="1" applyAlignment="1">
      <alignment horizontal="center" vertical="center" wrapText="1"/>
    </xf>
    <xf numFmtId="0" fontId="8" fillId="0" borderId="49" xfId="1" applyBorder="1" applyAlignment="1">
      <alignment horizontal="center" vertical="center"/>
    </xf>
    <xf numFmtId="0" fontId="8" fillId="0" borderId="35" xfId="1" applyBorder="1" applyAlignment="1">
      <alignment horizontal="center" vertical="center"/>
    </xf>
    <xf numFmtId="0" fontId="8" fillId="0" borderId="50" xfId="1" applyBorder="1" applyAlignment="1">
      <alignment horizontal="center" vertical="center" wrapText="1"/>
    </xf>
    <xf numFmtId="0" fontId="8" fillId="0" borderId="34" xfId="1" applyBorder="1" applyAlignment="1">
      <alignment horizontal="center" vertical="center" wrapText="1"/>
    </xf>
    <xf numFmtId="0" fontId="8" fillId="0" borderId="40" xfId="1" applyBorder="1" applyAlignment="1">
      <alignment horizontal="center"/>
    </xf>
    <xf numFmtId="0" fontId="8" fillId="0" borderId="41" xfId="1" applyBorder="1" applyAlignment="1">
      <alignment horizontal="center"/>
    </xf>
    <xf numFmtId="0" fontId="8" fillId="0" borderId="52" xfId="1" applyBorder="1" applyAlignment="1">
      <alignment horizontal="center"/>
    </xf>
    <xf numFmtId="0" fontId="8" fillId="0" borderId="40" xfId="1" applyBorder="1" applyAlignment="1">
      <alignment horizontal="center" vertical="center" wrapText="1"/>
    </xf>
    <xf numFmtId="0" fontId="8" fillId="0" borderId="52" xfId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3" xfId="3" xr:uid="{00000000-0005-0000-0000-000004000000}"/>
    <cellStyle name="Обычный 2 4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220218</xdr:colOff>
      <xdr:row>5</xdr:row>
      <xdr:rowOff>14859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091BA4B-8740-4A4D-9B77-4744F63F0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2968" cy="1472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220218</xdr:colOff>
      <xdr:row>5</xdr:row>
      <xdr:rowOff>5334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24CFD99-3564-4979-AD51-6B46487C1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2968" cy="14721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448818</xdr:colOff>
      <xdr:row>5</xdr:row>
      <xdr:rowOff>24384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DDD2257-E0AC-48C6-8C12-E7D0C4D91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2968" cy="14721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103801</xdr:colOff>
      <xdr:row>4</xdr:row>
      <xdr:rowOff>149267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DE456DF-9D2E-491C-9862-E756653DB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2968" cy="1472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391668</xdr:colOff>
      <xdr:row>5</xdr:row>
      <xdr:rowOff>5334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BB255D7-465A-4917-A0C4-00EFBC27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2968" cy="14721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103801</xdr:colOff>
      <xdr:row>5</xdr:row>
      <xdr:rowOff>1101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568BA6D-D77C-4F36-B2D5-DE63613DA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2968" cy="14721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153543</xdr:colOff>
      <xdr:row>4</xdr:row>
      <xdr:rowOff>148209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A9002FB-9414-4C74-B609-8549DB6CA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2968" cy="1472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H40"/>
  <sheetViews>
    <sheetView showGridLines="0" showZeros="0" tabSelected="1" workbookViewId="0"/>
  </sheetViews>
  <sheetFormatPr defaultRowHeight="12.75" x14ac:dyDescent="0.2"/>
  <cols>
    <col min="1" max="1" width="3.85546875" customWidth="1"/>
    <col min="2" max="2" width="17.5703125" customWidth="1"/>
    <col min="3" max="3" width="5.5703125" customWidth="1"/>
    <col min="4" max="4" width="4.42578125" style="2" customWidth="1"/>
    <col min="5" max="5" width="7" customWidth="1"/>
    <col min="6" max="6" width="5.85546875" customWidth="1"/>
    <col min="7" max="7" width="3.42578125" customWidth="1"/>
    <col min="8" max="8" width="7.28515625" customWidth="1"/>
    <col min="9" max="9" width="7.28515625" hidden="1" customWidth="1"/>
    <col min="10" max="10" width="4.85546875" customWidth="1"/>
    <col min="11" max="11" width="3.5703125" customWidth="1"/>
    <col min="12" max="12" width="9.5703125" customWidth="1"/>
    <col min="13" max="13" width="3.5703125" customWidth="1"/>
    <col min="14" max="14" width="9.28515625" customWidth="1"/>
    <col min="15" max="15" width="3.5703125" customWidth="1"/>
    <col min="16" max="16" width="9.42578125" customWidth="1"/>
    <col min="17" max="17" width="3.5703125" customWidth="1"/>
    <col min="18" max="18" width="9.42578125" customWidth="1"/>
    <col min="19" max="19" width="3.5703125" customWidth="1"/>
    <col min="20" max="20" width="9.42578125" customWidth="1"/>
    <col min="21" max="21" width="3.7109375" hidden="1" customWidth="1"/>
    <col min="22" max="22" width="9.42578125" hidden="1" customWidth="1"/>
    <col min="23" max="23" width="4.28515625" customWidth="1"/>
    <col min="24" max="24" width="9.5703125" customWidth="1"/>
    <col min="25" max="25" width="6.28515625" customWidth="1"/>
    <col min="26" max="26" width="5.7109375" customWidth="1"/>
    <col min="27" max="27" width="6.28515625" customWidth="1"/>
    <col min="28" max="28" width="8.28515625" customWidth="1"/>
    <col min="29" max="33" width="6.28515625" style="2" hidden="1" customWidth="1"/>
    <col min="34" max="34" width="6.28515625" hidden="1" customWidth="1"/>
  </cols>
  <sheetData>
    <row r="1" spans="1:34" ht="57" customHeight="1" x14ac:dyDescent="0.25">
      <c r="B1" s="1" t="s">
        <v>2</v>
      </c>
      <c r="O1" s="27" t="s">
        <v>3</v>
      </c>
      <c r="Z1" s="11"/>
    </row>
    <row r="2" spans="1:34" ht="15" x14ac:dyDescent="0.25">
      <c r="L2" s="3"/>
      <c r="O2" s="26" t="s">
        <v>141</v>
      </c>
      <c r="Z2" s="11"/>
    </row>
    <row r="3" spans="1:34" ht="15" x14ac:dyDescent="0.25">
      <c r="A3" t="s">
        <v>4</v>
      </c>
      <c r="L3" s="3"/>
      <c r="O3" s="26" t="s">
        <v>142</v>
      </c>
      <c r="Z3" s="11"/>
    </row>
    <row r="4" spans="1:34" ht="15" x14ac:dyDescent="0.25">
      <c r="K4" s="3"/>
      <c r="L4" s="3"/>
      <c r="O4" s="26" t="s">
        <v>143</v>
      </c>
      <c r="Z4" s="11"/>
    </row>
    <row r="5" spans="1:34" x14ac:dyDescent="0.2">
      <c r="B5" s="31">
        <v>43373</v>
      </c>
      <c r="Z5" s="11"/>
    </row>
    <row r="6" spans="1:34" ht="15.75" x14ac:dyDescent="0.25">
      <c r="J6" s="4" t="s">
        <v>5</v>
      </c>
      <c r="N6" s="24" t="s">
        <v>0</v>
      </c>
      <c r="O6" s="12"/>
      <c r="P6" t="s">
        <v>14</v>
      </c>
      <c r="W6" s="2"/>
      <c r="X6" s="2"/>
      <c r="Y6" s="2">
        <v>80</v>
      </c>
      <c r="Z6" s="11" t="s">
        <v>15</v>
      </c>
      <c r="AA6" s="11"/>
    </row>
    <row r="7" spans="1:34" ht="13.5" thickBot="1" x14ac:dyDescent="0.25">
      <c r="A7" s="5"/>
      <c r="B7" s="28">
        <v>43373</v>
      </c>
      <c r="C7" s="17" t="s">
        <v>6</v>
      </c>
      <c r="D7" s="6"/>
      <c r="E7" s="5"/>
      <c r="F7" s="5"/>
      <c r="G7" s="5"/>
      <c r="H7" s="5"/>
      <c r="I7" s="74"/>
      <c r="J7" s="5"/>
      <c r="K7" s="74"/>
      <c r="L7" s="106" t="s">
        <v>79</v>
      </c>
      <c r="M7" s="17">
        <v>5</v>
      </c>
      <c r="N7" s="5"/>
      <c r="O7" s="5"/>
      <c r="P7" s="5" t="s">
        <v>16</v>
      </c>
      <c r="Q7" s="5"/>
      <c r="R7" s="5"/>
      <c r="S7" s="5"/>
      <c r="T7" s="5"/>
      <c r="U7" s="5"/>
      <c r="V7" s="5"/>
      <c r="W7" s="79"/>
      <c r="X7" s="79"/>
      <c r="Y7" s="79">
        <v>5.5555555555555558E-3</v>
      </c>
      <c r="Z7" s="13" t="s">
        <v>60</v>
      </c>
      <c r="AA7" s="13"/>
      <c r="AB7" s="5"/>
    </row>
    <row r="8" spans="1:34" ht="13.5" customHeight="1" thickTop="1" x14ac:dyDescent="0.2">
      <c r="A8" s="7" t="s">
        <v>7</v>
      </c>
      <c r="B8" s="7" t="s">
        <v>8</v>
      </c>
      <c r="C8" s="7" t="s">
        <v>9</v>
      </c>
      <c r="D8" s="129" t="s">
        <v>59</v>
      </c>
      <c r="E8" s="7" t="s">
        <v>17</v>
      </c>
      <c r="F8" s="129" t="s">
        <v>42</v>
      </c>
      <c r="G8" s="129" t="s">
        <v>37</v>
      </c>
      <c r="H8" s="129" t="s">
        <v>36</v>
      </c>
      <c r="I8" s="147" t="s">
        <v>56</v>
      </c>
      <c r="J8" s="132" t="s">
        <v>38</v>
      </c>
      <c r="K8" s="143" t="s">
        <v>98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0" t="s">
        <v>97</v>
      </c>
    </row>
    <row r="9" spans="1:34" ht="12.75" customHeight="1" x14ac:dyDescent="0.2">
      <c r="A9" s="7" t="s">
        <v>21</v>
      </c>
      <c r="B9" s="7"/>
      <c r="C9" s="7" t="s">
        <v>1</v>
      </c>
      <c r="D9" s="130"/>
      <c r="E9" s="7" t="s">
        <v>18</v>
      </c>
      <c r="F9" s="130"/>
      <c r="G9" s="130"/>
      <c r="H9" s="130"/>
      <c r="I9" s="138"/>
      <c r="J9" s="132"/>
      <c r="K9" s="141" t="s">
        <v>99</v>
      </c>
      <c r="L9" s="142"/>
      <c r="M9" s="141" t="s">
        <v>100</v>
      </c>
      <c r="N9" s="142"/>
      <c r="O9" s="141" t="s">
        <v>101</v>
      </c>
      <c r="P9" s="142"/>
      <c r="Q9" s="141" t="s">
        <v>102</v>
      </c>
      <c r="R9" s="142"/>
      <c r="S9" s="141" t="s">
        <v>103</v>
      </c>
      <c r="T9" s="142"/>
      <c r="U9" s="141" t="s">
        <v>104</v>
      </c>
      <c r="V9" s="142"/>
      <c r="W9" s="134" t="s">
        <v>39</v>
      </c>
      <c r="X9" s="135"/>
      <c r="Y9" s="145" t="s">
        <v>67</v>
      </c>
      <c r="Z9" s="136" t="s">
        <v>68</v>
      </c>
      <c r="AA9" s="138" t="s">
        <v>33</v>
      </c>
      <c r="AB9" s="132"/>
    </row>
    <row r="10" spans="1:34" ht="16.5" customHeight="1" thickBot="1" x14ac:dyDescent="0.25">
      <c r="A10" s="15"/>
      <c r="B10" s="15"/>
      <c r="C10" s="15"/>
      <c r="D10" s="131"/>
      <c r="E10" s="15"/>
      <c r="F10" s="131"/>
      <c r="G10" s="131"/>
      <c r="H10" s="131"/>
      <c r="I10" s="139"/>
      <c r="J10" s="133"/>
      <c r="K10" s="83" t="s">
        <v>58</v>
      </c>
      <c r="L10" s="82" t="s">
        <v>57</v>
      </c>
      <c r="M10" s="83" t="s">
        <v>58</v>
      </c>
      <c r="N10" s="82" t="s">
        <v>57</v>
      </c>
      <c r="O10" s="83" t="s">
        <v>58</v>
      </c>
      <c r="P10" s="82" t="s">
        <v>57</v>
      </c>
      <c r="Q10" s="83" t="s">
        <v>58</v>
      </c>
      <c r="R10" s="82" t="s">
        <v>57</v>
      </c>
      <c r="S10" s="83" t="s">
        <v>58</v>
      </c>
      <c r="T10" s="82" t="s">
        <v>57</v>
      </c>
      <c r="U10" s="83" t="s">
        <v>58</v>
      </c>
      <c r="V10" s="82" t="s">
        <v>57</v>
      </c>
      <c r="W10" s="83" t="s">
        <v>58</v>
      </c>
      <c r="X10" s="82" t="s">
        <v>57</v>
      </c>
      <c r="Y10" s="146"/>
      <c r="Z10" s="137"/>
      <c r="AA10" s="139"/>
      <c r="AB10" s="133"/>
      <c r="AC10" s="128" t="s">
        <v>66</v>
      </c>
      <c r="AD10" s="128"/>
      <c r="AE10" s="128"/>
      <c r="AF10" s="128"/>
      <c r="AG10" s="128"/>
    </row>
    <row r="11" spans="1:34" ht="13.5" thickTop="1" x14ac:dyDescent="0.2">
      <c r="A11" s="8">
        <v>2</v>
      </c>
      <c r="B11" s="16" t="s">
        <v>72</v>
      </c>
      <c r="C11" s="8">
        <v>2</v>
      </c>
      <c r="D11" s="8" t="s">
        <v>81</v>
      </c>
      <c r="E11" s="8">
        <v>2.4</v>
      </c>
      <c r="F11" s="33">
        <v>100</v>
      </c>
      <c r="G11" s="8" t="s">
        <v>125</v>
      </c>
      <c r="H11" s="66">
        <v>36008</v>
      </c>
      <c r="I11" s="84" t="s">
        <v>76</v>
      </c>
      <c r="J11" s="73">
        <v>6</v>
      </c>
      <c r="K11" s="61">
        <v>41</v>
      </c>
      <c r="L11" s="77">
        <v>5.6617129629629621E-3</v>
      </c>
      <c r="M11" s="61">
        <v>43</v>
      </c>
      <c r="N11" s="77">
        <v>5.5709722222222228E-3</v>
      </c>
      <c r="O11" s="61">
        <v>46</v>
      </c>
      <c r="P11" s="77">
        <v>5.5771759259259255E-3</v>
      </c>
      <c r="Q11" s="61">
        <v>43</v>
      </c>
      <c r="R11" s="77">
        <v>5.6952893518518524E-3</v>
      </c>
      <c r="S11" s="61">
        <v>0</v>
      </c>
      <c r="T11" s="77">
        <v>0</v>
      </c>
      <c r="U11" s="61">
        <v>0</v>
      </c>
      <c r="V11" s="77">
        <v>0</v>
      </c>
      <c r="W11" s="107">
        <v>173</v>
      </c>
      <c r="X11" s="100">
        <v>2.2505150462962965E-2</v>
      </c>
      <c r="Y11" s="78">
        <v>25.623764107495965</v>
      </c>
      <c r="Z11" s="85">
        <v>1</v>
      </c>
      <c r="AA11" s="62">
        <v>1</v>
      </c>
      <c r="AB11" s="115">
        <v>400</v>
      </c>
      <c r="AC11" s="114">
        <v>41</v>
      </c>
      <c r="AD11" s="87">
        <v>43</v>
      </c>
      <c r="AE11" s="87">
        <v>46</v>
      </c>
      <c r="AF11" s="87">
        <v>43</v>
      </c>
      <c r="AG11" s="88">
        <v>0</v>
      </c>
      <c r="AH11" s="32">
        <v>0</v>
      </c>
    </row>
    <row r="12" spans="1:34" x14ac:dyDescent="0.2">
      <c r="A12" s="8">
        <v>3</v>
      </c>
      <c r="B12" s="16" t="s">
        <v>69</v>
      </c>
      <c r="C12" s="8">
        <v>2</v>
      </c>
      <c r="D12" s="8" t="s">
        <v>138</v>
      </c>
      <c r="E12" s="8">
        <v>2.4</v>
      </c>
      <c r="F12" s="33">
        <v>75</v>
      </c>
      <c r="G12" s="8">
        <v>20</v>
      </c>
      <c r="H12" s="66">
        <v>2237</v>
      </c>
      <c r="I12" s="84" t="s">
        <v>70</v>
      </c>
      <c r="J12" s="73">
        <v>5</v>
      </c>
      <c r="K12" s="61">
        <v>28</v>
      </c>
      <c r="L12" s="77">
        <v>3.8806712962962966E-3</v>
      </c>
      <c r="M12" s="61">
        <v>20</v>
      </c>
      <c r="N12" s="77">
        <v>3.8361921296296299E-3</v>
      </c>
      <c r="O12" s="61">
        <v>44</v>
      </c>
      <c r="P12" s="77">
        <v>5.639363425925927E-3</v>
      </c>
      <c r="Q12" s="61">
        <v>44</v>
      </c>
      <c r="R12" s="77">
        <v>6.0204976851851852E-3</v>
      </c>
      <c r="S12" s="61">
        <v>0</v>
      </c>
      <c r="T12" s="77">
        <v>0</v>
      </c>
      <c r="U12" s="61">
        <v>0</v>
      </c>
      <c r="V12" s="77">
        <v>0</v>
      </c>
      <c r="W12" s="107">
        <v>136</v>
      </c>
      <c r="X12" s="100">
        <v>1.9376724537037038E-2</v>
      </c>
      <c r="Y12" s="78">
        <v>23.3957670434352</v>
      </c>
      <c r="Z12" s="85">
        <v>1</v>
      </c>
      <c r="AA12" s="62">
        <v>2</v>
      </c>
      <c r="AB12" s="116">
        <v>300</v>
      </c>
      <c r="AC12" s="29">
        <v>28</v>
      </c>
      <c r="AD12" s="8">
        <v>20</v>
      </c>
      <c r="AE12" s="8">
        <v>44</v>
      </c>
      <c r="AF12" s="8">
        <v>44</v>
      </c>
      <c r="AG12" s="34">
        <v>0</v>
      </c>
      <c r="AH12" s="32">
        <v>0</v>
      </c>
    </row>
    <row r="13" spans="1:34" x14ac:dyDescent="0.2">
      <c r="A13" s="8">
        <v>1</v>
      </c>
      <c r="B13" s="16" t="s">
        <v>25</v>
      </c>
      <c r="C13" s="8" t="s">
        <v>139</v>
      </c>
      <c r="D13" s="8" t="s">
        <v>140</v>
      </c>
      <c r="E13" s="8">
        <v>2.4</v>
      </c>
      <c r="F13" s="33">
        <v>56.25</v>
      </c>
      <c r="G13" s="8" t="s">
        <v>125</v>
      </c>
      <c r="H13" s="66">
        <v>14562</v>
      </c>
      <c r="I13" s="84" t="s">
        <v>43</v>
      </c>
      <c r="J13" s="73">
        <v>7</v>
      </c>
      <c r="K13" s="61">
        <v>17</v>
      </c>
      <c r="L13" s="77">
        <v>2.5777662037037036E-3</v>
      </c>
      <c r="M13" s="61">
        <v>39</v>
      </c>
      <c r="N13" s="77">
        <v>5.6925925925925928E-3</v>
      </c>
      <c r="O13" s="61">
        <v>36</v>
      </c>
      <c r="P13" s="77">
        <v>4.6666087962962963E-3</v>
      </c>
      <c r="Q13" s="61">
        <v>43</v>
      </c>
      <c r="R13" s="77">
        <v>5.624004629629629E-3</v>
      </c>
      <c r="S13" s="61">
        <v>0</v>
      </c>
      <c r="T13" s="77">
        <v>0</v>
      </c>
      <c r="U13" s="61">
        <v>0</v>
      </c>
      <c r="V13" s="77">
        <v>0</v>
      </c>
      <c r="W13" s="107">
        <v>135</v>
      </c>
      <c r="X13" s="100">
        <v>1.8560972222222222E-2</v>
      </c>
      <c r="Y13" s="78">
        <v>24.244419667911316</v>
      </c>
      <c r="Z13" s="101">
        <v>1</v>
      </c>
      <c r="AA13" s="62">
        <v>3</v>
      </c>
      <c r="AB13" s="116">
        <v>225</v>
      </c>
      <c r="AC13" s="29">
        <v>17</v>
      </c>
      <c r="AD13" s="8">
        <v>39</v>
      </c>
      <c r="AE13" s="8">
        <v>36</v>
      </c>
      <c r="AF13" s="8">
        <v>43</v>
      </c>
      <c r="AG13" s="34">
        <v>0</v>
      </c>
      <c r="AH13" s="32">
        <v>0</v>
      </c>
    </row>
    <row r="14" spans="1:34" x14ac:dyDescent="0.2">
      <c r="A14" s="8">
        <v>4</v>
      </c>
      <c r="B14" s="16" t="s">
        <v>41</v>
      </c>
      <c r="C14" s="8" t="s">
        <v>41</v>
      </c>
      <c r="D14" s="8" t="s">
        <v>41</v>
      </c>
      <c r="E14" s="8" t="s">
        <v>41</v>
      </c>
      <c r="F14" s="33" t="s">
        <v>41</v>
      </c>
      <c r="G14" s="8" t="s">
        <v>41</v>
      </c>
      <c r="H14" s="66" t="s">
        <v>41</v>
      </c>
      <c r="I14" s="84" t="s">
        <v>41</v>
      </c>
      <c r="J14" s="73">
        <v>0</v>
      </c>
      <c r="K14" s="61">
        <v>0</v>
      </c>
      <c r="L14" s="77">
        <v>0</v>
      </c>
      <c r="M14" s="61">
        <v>0</v>
      </c>
      <c r="N14" s="77">
        <v>0</v>
      </c>
      <c r="O14" s="61">
        <v>0</v>
      </c>
      <c r="P14" s="77">
        <v>0</v>
      </c>
      <c r="Q14" s="61">
        <v>0</v>
      </c>
      <c r="R14" s="77">
        <v>0</v>
      </c>
      <c r="S14" s="61">
        <v>0</v>
      </c>
      <c r="T14" s="77">
        <v>0</v>
      </c>
      <c r="U14" s="61">
        <v>0</v>
      </c>
      <c r="V14" s="77">
        <v>0</v>
      </c>
      <c r="W14" s="107">
        <v>0</v>
      </c>
      <c r="X14" s="100">
        <v>0</v>
      </c>
      <c r="Y14" s="78">
        <v>0</v>
      </c>
      <c r="Z14" s="85" t="s">
        <v>41</v>
      </c>
      <c r="AA14" s="62"/>
      <c r="AB14" s="116">
        <v>0</v>
      </c>
      <c r="AC14" s="29">
        <v>0</v>
      </c>
      <c r="AD14" s="8">
        <v>0</v>
      </c>
      <c r="AE14" s="8">
        <v>0</v>
      </c>
      <c r="AF14" s="8">
        <v>0</v>
      </c>
      <c r="AG14" s="34">
        <v>0</v>
      </c>
      <c r="AH14" s="32">
        <v>0</v>
      </c>
    </row>
    <row r="15" spans="1:34" x14ac:dyDescent="0.2">
      <c r="A15" s="8">
        <v>5</v>
      </c>
      <c r="B15" s="16" t="s">
        <v>41</v>
      </c>
      <c r="C15" s="8" t="s">
        <v>41</v>
      </c>
      <c r="D15" s="8" t="s">
        <v>41</v>
      </c>
      <c r="E15" s="8" t="s">
        <v>41</v>
      </c>
      <c r="F15" s="33" t="s">
        <v>41</v>
      </c>
      <c r="G15" s="8" t="s">
        <v>41</v>
      </c>
      <c r="H15" s="66" t="s">
        <v>41</v>
      </c>
      <c r="I15" s="84" t="s">
        <v>41</v>
      </c>
      <c r="J15" s="73">
        <v>0</v>
      </c>
      <c r="K15" s="61">
        <v>0</v>
      </c>
      <c r="L15" s="77">
        <v>0</v>
      </c>
      <c r="M15" s="61">
        <v>0</v>
      </c>
      <c r="N15" s="77">
        <v>0</v>
      </c>
      <c r="O15" s="61">
        <v>0</v>
      </c>
      <c r="P15" s="77">
        <v>0</v>
      </c>
      <c r="Q15" s="61">
        <v>0</v>
      </c>
      <c r="R15" s="77">
        <v>0</v>
      </c>
      <c r="S15" s="61">
        <v>0</v>
      </c>
      <c r="T15" s="77">
        <v>0</v>
      </c>
      <c r="U15" s="61">
        <v>0</v>
      </c>
      <c r="V15" s="77">
        <v>0</v>
      </c>
      <c r="W15" s="107">
        <v>0</v>
      </c>
      <c r="X15" s="100">
        <v>0</v>
      </c>
      <c r="Y15" s="78">
        <v>0</v>
      </c>
      <c r="Z15" s="85" t="s">
        <v>41</v>
      </c>
      <c r="AA15" s="62"/>
      <c r="AB15" s="116">
        <v>0</v>
      </c>
      <c r="AC15" s="29">
        <v>0</v>
      </c>
      <c r="AD15" s="8">
        <v>0</v>
      </c>
      <c r="AE15" s="8">
        <v>0</v>
      </c>
      <c r="AF15" s="8">
        <v>0</v>
      </c>
      <c r="AG15" s="34">
        <v>0</v>
      </c>
      <c r="AH15" s="32">
        <v>0</v>
      </c>
    </row>
    <row r="16" spans="1:34" hidden="1" x14ac:dyDescent="0.2">
      <c r="A16" s="8">
        <v>6</v>
      </c>
      <c r="B16" s="16" t="s">
        <v>41</v>
      </c>
      <c r="C16" s="8" t="s">
        <v>41</v>
      </c>
      <c r="D16" s="8" t="s">
        <v>41</v>
      </c>
      <c r="E16" s="8" t="s">
        <v>41</v>
      </c>
      <c r="F16" s="33" t="s">
        <v>41</v>
      </c>
      <c r="G16" s="8" t="s">
        <v>41</v>
      </c>
      <c r="H16" s="66" t="s">
        <v>41</v>
      </c>
      <c r="I16" s="84" t="s">
        <v>41</v>
      </c>
      <c r="J16" s="73">
        <v>0</v>
      </c>
      <c r="K16" s="61">
        <v>0</v>
      </c>
      <c r="L16" s="77">
        <v>0</v>
      </c>
      <c r="M16" s="61">
        <v>0</v>
      </c>
      <c r="N16" s="77">
        <v>0</v>
      </c>
      <c r="O16" s="61">
        <v>0</v>
      </c>
      <c r="P16" s="77">
        <v>0</v>
      </c>
      <c r="Q16" s="61">
        <v>0</v>
      </c>
      <c r="R16" s="77">
        <v>0</v>
      </c>
      <c r="S16" s="61">
        <v>0</v>
      </c>
      <c r="T16" s="77">
        <v>0</v>
      </c>
      <c r="U16" s="61">
        <v>0</v>
      </c>
      <c r="V16" s="77">
        <v>0</v>
      </c>
      <c r="W16" s="107">
        <v>0</v>
      </c>
      <c r="X16" s="100">
        <v>0</v>
      </c>
      <c r="Y16" s="78">
        <v>0</v>
      </c>
      <c r="Z16" s="85" t="s">
        <v>41</v>
      </c>
      <c r="AA16" s="62"/>
      <c r="AB16" s="116">
        <v>0</v>
      </c>
      <c r="AC16" s="29">
        <v>0</v>
      </c>
      <c r="AD16" s="8">
        <v>0</v>
      </c>
      <c r="AE16" s="8">
        <v>0</v>
      </c>
      <c r="AF16" s="8">
        <v>0</v>
      </c>
      <c r="AG16" s="34">
        <v>0</v>
      </c>
      <c r="AH16" s="32">
        <v>0</v>
      </c>
    </row>
    <row r="17" spans="1:34" hidden="1" x14ac:dyDescent="0.2">
      <c r="A17" s="8">
        <v>7</v>
      </c>
      <c r="B17" s="16" t="s">
        <v>41</v>
      </c>
      <c r="C17" s="8" t="s">
        <v>41</v>
      </c>
      <c r="D17" s="8" t="s">
        <v>41</v>
      </c>
      <c r="E17" s="8" t="s">
        <v>41</v>
      </c>
      <c r="F17" s="33" t="s">
        <v>41</v>
      </c>
      <c r="G17" s="8" t="s">
        <v>41</v>
      </c>
      <c r="H17" s="66" t="s">
        <v>41</v>
      </c>
      <c r="I17" s="84" t="s">
        <v>41</v>
      </c>
      <c r="J17" s="73">
        <v>0</v>
      </c>
      <c r="K17" s="61">
        <v>0</v>
      </c>
      <c r="L17" s="77">
        <v>0</v>
      </c>
      <c r="M17" s="61">
        <v>0</v>
      </c>
      <c r="N17" s="77">
        <v>0</v>
      </c>
      <c r="O17" s="61">
        <v>0</v>
      </c>
      <c r="P17" s="77">
        <v>0</v>
      </c>
      <c r="Q17" s="61">
        <v>0</v>
      </c>
      <c r="R17" s="77">
        <v>0</v>
      </c>
      <c r="S17" s="61">
        <v>0</v>
      </c>
      <c r="T17" s="77">
        <v>0</v>
      </c>
      <c r="U17" s="61">
        <v>0</v>
      </c>
      <c r="V17" s="77">
        <v>0</v>
      </c>
      <c r="W17" s="107">
        <v>0</v>
      </c>
      <c r="X17" s="100">
        <v>0</v>
      </c>
      <c r="Y17" s="78">
        <v>0</v>
      </c>
      <c r="Z17" s="85" t="s">
        <v>41</v>
      </c>
      <c r="AA17" s="62"/>
      <c r="AB17" s="116">
        <v>0</v>
      </c>
      <c r="AC17" s="29">
        <v>0</v>
      </c>
      <c r="AD17" s="8">
        <v>0</v>
      </c>
      <c r="AE17" s="8">
        <v>0</v>
      </c>
      <c r="AF17" s="8">
        <v>0</v>
      </c>
      <c r="AG17" s="34">
        <v>0</v>
      </c>
      <c r="AH17" s="32">
        <v>0</v>
      </c>
    </row>
    <row r="18" spans="1:34" hidden="1" x14ac:dyDescent="0.2">
      <c r="A18" s="8">
        <v>8</v>
      </c>
      <c r="B18" s="16" t="s">
        <v>41</v>
      </c>
      <c r="C18" s="8" t="s">
        <v>41</v>
      </c>
      <c r="D18" s="8" t="s">
        <v>41</v>
      </c>
      <c r="E18" s="8" t="s">
        <v>41</v>
      </c>
      <c r="F18" s="33" t="s">
        <v>41</v>
      </c>
      <c r="G18" s="8" t="s">
        <v>41</v>
      </c>
      <c r="H18" s="66" t="s">
        <v>41</v>
      </c>
      <c r="I18" s="84" t="s">
        <v>41</v>
      </c>
      <c r="J18" s="73">
        <v>0</v>
      </c>
      <c r="K18" s="61">
        <v>0</v>
      </c>
      <c r="L18" s="77">
        <v>0</v>
      </c>
      <c r="M18" s="61">
        <v>0</v>
      </c>
      <c r="N18" s="77">
        <v>0</v>
      </c>
      <c r="O18" s="61">
        <v>0</v>
      </c>
      <c r="P18" s="77">
        <v>0</v>
      </c>
      <c r="Q18" s="61">
        <v>0</v>
      </c>
      <c r="R18" s="77">
        <v>0</v>
      </c>
      <c r="S18" s="61">
        <v>0</v>
      </c>
      <c r="T18" s="77">
        <v>0</v>
      </c>
      <c r="U18" s="61">
        <v>0</v>
      </c>
      <c r="V18" s="77">
        <v>0</v>
      </c>
      <c r="W18" s="107">
        <v>0</v>
      </c>
      <c r="X18" s="100">
        <v>0</v>
      </c>
      <c r="Y18" s="78">
        <v>0</v>
      </c>
      <c r="Z18" s="85" t="s">
        <v>41</v>
      </c>
      <c r="AA18" s="62"/>
      <c r="AB18" s="116">
        <v>0</v>
      </c>
      <c r="AC18" s="29">
        <v>0</v>
      </c>
      <c r="AD18" s="8">
        <v>0</v>
      </c>
      <c r="AE18" s="8">
        <v>0</v>
      </c>
      <c r="AF18" s="8">
        <v>0</v>
      </c>
      <c r="AG18" s="34">
        <v>0</v>
      </c>
      <c r="AH18" s="32">
        <v>0</v>
      </c>
    </row>
    <row r="19" spans="1:34" ht="12.75" hidden="1" customHeight="1" x14ac:dyDescent="0.2">
      <c r="A19" s="8">
        <v>9</v>
      </c>
      <c r="B19" s="16" t="s">
        <v>41</v>
      </c>
      <c r="C19" s="8" t="s">
        <v>41</v>
      </c>
      <c r="D19" s="8" t="s">
        <v>41</v>
      </c>
      <c r="E19" s="8" t="s">
        <v>41</v>
      </c>
      <c r="F19" s="33" t="s">
        <v>41</v>
      </c>
      <c r="G19" s="8" t="s">
        <v>41</v>
      </c>
      <c r="H19" s="66" t="s">
        <v>41</v>
      </c>
      <c r="I19" s="84" t="s">
        <v>41</v>
      </c>
      <c r="J19" s="73">
        <v>0</v>
      </c>
      <c r="K19" s="61">
        <v>0</v>
      </c>
      <c r="L19" s="77">
        <v>0</v>
      </c>
      <c r="M19" s="61">
        <v>0</v>
      </c>
      <c r="N19" s="77">
        <v>0</v>
      </c>
      <c r="O19" s="61">
        <v>0</v>
      </c>
      <c r="P19" s="77">
        <v>0</v>
      </c>
      <c r="Q19" s="61">
        <v>0</v>
      </c>
      <c r="R19" s="77">
        <v>0</v>
      </c>
      <c r="S19" s="61">
        <v>0</v>
      </c>
      <c r="T19" s="77">
        <v>0</v>
      </c>
      <c r="U19" s="61">
        <v>0</v>
      </c>
      <c r="V19" s="77">
        <v>0</v>
      </c>
      <c r="W19" s="107">
        <v>0</v>
      </c>
      <c r="X19" s="100">
        <v>0</v>
      </c>
      <c r="Y19" s="78">
        <v>0</v>
      </c>
      <c r="Z19" s="85" t="s">
        <v>41</v>
      </c>
      <c r="AA19" s="62"/>
      <c r="AB19" s="116">
        <v>0</v>
      </c>
      <c r="AC19" s="29">
        <v>0</v>
      </c>
      <c r="AD19" s="8">
        <v>0</v>
      </c>
      <c r="AE19" s="8">
        <v>0</v>
      </c>
      <c r="AF19" s="8">
        <v>0</v>
      </c>
      <c r="AG19" s="34">
        <v>0</v>
      </c>
      <c r="AH19" s="32">
        <v>0</v>
      </c>
    </row>
    <row r="20" spans="1:34" ht="12.75" hidden="1" customHeight="1" x14ac:dyDescent="0.2">
      <c r="A20" s="8">
        <v>10</v>
      </c>
      <c r="B20" s="16" t="s">
        <v>41</v>
      </c>
      <c r="C20" s="8" t="s">
        <v>41</v>
      </c>
      <c r="D20" s="8" t="s">
        <v>41</v>
      </c>
      <c r="E20" s="8" t="s">
        <v>41</v>
      </c>
      <c r="F20" s="33" t="s">
        <v>41</v>
      </c>
      <c r="G20" s="8" t="s">
        <v>41</v>
      </c>
      <c r="H20" s="66" t="s">
        <v>41</v>
      </c>
      <c r="I20" s="84" t="s">
        <v>41</v>
      </c>
      <c r="J20" s="73">
        <v>0</v>
      </c>
      <c r="K20" s="61">
        <v>0</v>
      </c>
      <c r="L20" s="77">
        <v>0</v>
      </c>
      <c r="M20" s="61">
        <v>0</v>
      </c>
      <c r="N20" s="77">
        <v>0</v>
      </c>
      <c r="O20" s="61">
        <v>0</v>
      </c>
      <c r="P20" s="77">
        <v>0</v>
      </c>
      <c r="Q20" s="61">
        <v>0</v>
      </c>
      <c r="R20" s="77">
        <v>0</v>
      </c>
      <c r="S20" s="61">
        <v>0</v>
      </c>
      <c r="T20" s="77">
        <v>0</v>
      </c>
      <c r="U20" s="61">
        <v>0</v>
      </c>
      <c r="V20" s="77">
        <v>0</v>
      </c>
      <c r="W20" s="107">
        <v>0</v>
      </c>
      <c r="X20" s="100">
        <v>0</v>
      </c>
      <c r="Y20" s="78">
        <v>0</v>
      </c>
      <c r="Z20" s="85" t="s">
        <v>41</v>
      </c>
      <c r="AA20" s="62"/>
      <c r="AB20" s="116">
        <v>0</v>
      </c>
      <c r="AC20" s="29">
        <v>0</v>
      </c>
      <c r="AD20" s="8">
        <v>0</v>
      </c>
      <c r="AE20" s="8">
        <v>0</v>
      </c>
      <c r="AF20" s="8">
        <v>0</v>
      </c>
      <c r="AG20" s="34">
        <v>0</v>
      </c>
      <c r="AH20" s="32">
        <v>0</v>
      </c>
    </row>
    <row r="21" spans="1:34" ht="12.75" hidden="1" customHeight="1" x14ac:dyDescent="0.2">
      <c r="A21" s="8">
        <v>11</v>
      </c>
      <c r="B21" s="16" t="s">
        <v>41</v>
      </c>
      <c r="C21" s="8" t="s">
        <v>41</v>
      </c>
      <c r="D21" s="8" t="s">
        <v>41</v>
      </c>
      <c r="E21" s="8" t="s">
        <v>41</v>
      </c>
      <c r="F21" s="33" t="s">
        <v>41</v>
      </c>
      <c r="G21" s="8" t="s">
        <v>41</v>
      </c>
      <c r="H21" s="66" t="s">
        <v>41</v>
      </c>
      <c r="I21" s="84" t="s">
        <v>41</v>
      </c>
      <c r="J21" s="73">
        <v>0</v>
      </c>
      <c r="K21" s="61">
        <v>0</v>
      </c>
      <c r="L21" s="77">
        <v>0</v>
      </c>
      <c r="M21" s="61">
        <v>0</v>
      </c>
      <c r="N21" s="77">
        <v>0</v>
      </c>
      <c r="O21" s="61">
        <v>0</v>
      </c>
      <c r="P21" s="77">
        <v>0</v>
      </c>
      <c r="Q21" s="61">
        <v>0</v>
      </c>
      <c r="R21" s="77">
        <v>0</v>
      </c>
      <c r="S21" s="61">
        <v>0</v>
      </c>
      <c r="T21" s="77">
        <v>0</v>
      </c>
      <c r="U21" s="61">
        <v>0</v>
      </c>
      <c r="V21" s="77">
        <v>0</v>
      </c>
      <c r="W21" s="107">
        <v>0</v>
      </c>
      <c r="X21" s="100">
        <v>0</v>
      </c>
      <c r="Y21" s="78">
        <v>0</v>
      </c>
      <c r="Z21" s="85" t="s">
        <v>41</v>
      </c>
      <c r="AA21" s="62"/>
      <c r="AB21" s="116">
        <v>0</v>
      </c>
      <c r="AC21" s="29">
        <v>0</v>
      </c>
      <c r="AD21" s="8">
        <v>0</v>
      </c>
      <c r="AE21" s="8">
        <v>0</v>
      </c>
      <c r="AF21" s="8">
        <v>0</v>
      </c>
      <c r="AG21" s="34">
        <v>0</v>
      </c>
      <c r="AH21" s="32">
        <v>0</v>
      </c>
    </row>
    <row r="22" spans="1:34" ht="12.75" hidden="1" customHeight="1" x14ac:dyDescent="0.2">
      <c r="A22" s="8">
        <v>12</v>
      </c>
      <c r="B22" s="16" t="s">
        <v>41</v>
      </c>
      <c r="C22" s="8" t="s">
        <v>41</v>
      </c>
      <c r="D22" s="8" t="s">
        <v>41</v>
      </c>
      <c r="E22" s="8" t="s">
        <v>41</v>
      </c>
      <c r="F22" s="33" t="s">
        <v>41</v>
      </c>
      <c r="G22" s="8" t="s">
        <v>41</v>
      </c>
      <c r="H22" s="66" t="s">
        <v>41</v>
      </c>
      <c r="I22" s="84" t="s">
        <v>41</v>
      </c>
      <c r="J22" s="73">
        <v>0</v>
      </c>
      <c r="K22" s="61">
        <v>0</v>
      </c>
      <c r="L22" s="77">
        <v>0</v>
      </c>
      <c r="M22" s="61">
        <v>0</v>
      </c>
      <c r="N22" s="77">
        <v>0</v>
      </c>
      <c r="O22" s="61">
        <v>0</v>
      </c>
      <c r="P22" s="77">
        <v>0</v>
      </c>
      <c r="Q22" s="61">
        <v>0</v>
      </c>
      <c r="R22" s="77">
        <v>0</v>
      </c>
      <c r="S22" s="61">
        <v>0</v>
      </c>
      <c r="T22" s="77">
        <v>0</v>
      </c>
      <c r="U22" s="61">
        <v>0</v>
      </c>
      <c r="V22" s="77">
        <v>0</v>
      </c>
      <c r="W22" s="107">
        <v>0</v>
      </c>
      <c r="X22" s="100">
        <v>0</v>
      </c>
      <c r="Y22" s="78">
        <v>0</v>
      </c>
      <c r="Z22" s="85" t="s">
        <v>41</v>
      </c>
      <c r="AA22" s="62"/>
      <c r="AB22" s="116">
        <v>0</v>
      </c>
      <c r="AC22" s="29">
        <v>0</v>
      </c>
      <c r="AD22" s="8">
        <v>0</v>
      </c>
      <c r="AE22" s="8">
        <v>0</v>
      </c>
      <c r="AF22" s="8">
        <v>0</v>
      </c>
      <c r="AG22" s="34">
        <v>0</v>
      </c>
      <c r="AH22" s="32">
        <v>0</v>
      </c>
    </row>
    <row r="23" spans="1:34" ht="12.75" hidden="1" customHeight="1" x14ac:dyDescent="0.2">
      <c r="A23" s="8">
        <v>13</v>
      </c>
      <c r="B23" s="16" t="s">
        <v>41</v>
      </c>
      <c r="C23" s="8" t="s">
        <v>41</v>
      </c>
      <c r="D23" s="8" t="s">
        <v>41</v>
      </c>
      <c r="E23" s="8" t="s">
        <v>41</v>
      </c>
      <c r="F23" s="33" t="s">
        <v>41</v>
      </c>
      <c r="G23" s="8" t="s">
        <v>41</v>
      </c>
      <c r="H23" s="66" t="s">
        <v>41</v>
      </c>
      <c r="I23" s="84" t="s">
        <v>41</v>
      </c>
      <c r="J23" s="73">
        <v>0</v>
      </c>
      <c r="K23" s="61">
        <v>0</v>
      </c>
      <c r="L23" s="77">
        <v>0</v>
      </c>
      <c r="M23" s="61">
        <v>0</v>
      </c>
      <c r="N23" s="77">
        <v>0</v>
      </c>
      <c r="O23" s="61">
        <v>0</v>
      </c>
      <c r="P23" s="77">
        <v>0</v>
      </c>
      <c r="Q23" s="61">
        <v>0</v>
      </c>
      <c r="R23" s="77">
        <v>0</v>
      </c>
      <c r="S23" s="61">
        <v>0</v>
      </c>
      <c r="T23" s="77">
        <v>0</v>
      </c>
      <c r="U23" s="61">
        <v>0</v>
      </c>
      <c r="V23" s="77">
        <v>0</v>
      </c>
      <c r="W23" s="107">
        <v>0</v>
      </c>
      <c r="X23" s="100">
        <v>0</v>
      </c>
      <c r="Y23" s="78">
        <v>0</v>
      </c>
      <c r="Z23" s="85" t="s">
        <v>41</v>
      </c>
      <c r="AA23" s="62"/>
      <c r="AB23" s="116">
        <v>0</v>
      </c>
      <c r="AC23" s="29">
        <v>0</v>
      </c>
      <c r="AD23" s="8">
        <v>0</v>
      </c>
      <c r="AE23" s="8">
        <v>0</v>
      </c>
      <c r="AF23" s="8">
        <v>0</v>
      </c>
      <c r="AG23" s="34">
        <v>0</v>
      </c>
      <c r="AH23" s="32">
        <v>0</v>
      </c>
    </row>
    <row r="24" spans="1:34" ht="12.75" hidden="1" customHeight="1" x14ac:dyDescent="0.2">
      <c r="A24" s="8">
        <v>14</v>
      </c>
      <c r="B24" s="16" t="s">
        <v>41</v>
      </c>
      <c r="C24" s="8" t="s">
        <v>41</v>
      </c>
      <c r="D24" s="8" t="s">
        <v>41</v>
      </c>
      <c r="E24" s="8" t="s">
        <v>41</v>
      </c>
      <c r="F24" s="33" t="s">
        <v>41</v>
      </c>
      <c r="G24" s="8" t="s">
        <v>41</v>
      </c>
      <c r="H24" s="66" t="s">
        <v>41</v>
      </c>
      <c r="I24" s="84" t="s">
        <v>41</v>
      </c>
      <c r="J24" s="73">
        <v>0</v>
      </c>
      <c r="K24" s="61">
        <v>0</v>
      </c>
      <c r="L24" s="77">
        <v>0</v>
      </c>
      <c r="M24" s="61">
        <v>0</v>
      </c>
      <c r="N24" s="77">
        <v>0</v>
      </c>
      <c r="O24" s="61">
        <v>0</v>
      </c>
      <c r="P24" s="77">
        <v>0</v>
      </c>
      <c r="Q24" s="61">
        <v>0</v>
      </c>
      <c r="R24" s="77">
        <v>0</v>
      </c>
      <c r="S24" s="61">
        <v>0</v>
      </c>
      <c r="T24" s="77">
        <v>0</v>
      </c>
      <c r="U24" s="61">
        <v>0</v>
      </c>
      <c r="V24" s="77">
        <v>0</v>
      </c>
      <c r="W24" s="107">
        <v>0</v>
      </c>
      <c r="X24" s="100">
        <v>0</v>
      </c>
      <c r="Y24" s="78">
        <v>0</v>
      </c>
      <c r="Z24" s="85" t="s">
        <v>41</v>
      </c>
      <c r="AA24" s="62"/>
      <c r="AB24" s="116">
        <v>0</v>
      </c>
      <c r="AC24" s="29">
        <v>0</v>
      </c>
      <c r="AD24" s="8">
        <v>0</v>
      </c>
      <c r="AE24" s="8">
        <v>0</v>
      </c>
      <c r="AF24" s="8">
        <v>0</v>
      </c>
      <c r="AG24" s="34">
        <v>0</v>
      </c>
      <c r="AH24" s="32">
        <v>0</v>
      </c>
    </row>
    <row r="25" spans="1:34" ht="12.75" hidden="1" customHeight="1" x14ac:dyDescent="0.2">
      <c r="A25" s="8">
        <v>15</v>
      </c>
      <c r="B25" s="16" t="s">
        <v>41</v>
      </c>
      <c r="C25" s="8" t="s">
        <v>41</v>
      </c>
      <c r="D25" s="8" t="s">
        <v>41</v>
      </c>
      <c r="E25" s="8" t="s">
        <v>41</v>
      </c>
      <c r="F25" s="33" t="s">
        <v>41</v>
      </c>
      <c r="G25" s="8" t="s">
        <v>41</v>
      </c>
      <c r="H25" s="66" t="s">
        <v>41</v>
      </c>
      <c r="I25" s="84" t="s">
        <v>41</v>
      </c>
      <c r="J25" s="73">
        <v>0</v>
      </c>
      <c r="K25" s="61">
        <v>0</v>
      </c>
      <c r="L25" s="77">
        <v>0</v>
      </c>
      <c r="M25" s="61">
        <v>0</v>
      </c>
      <c r="N25" s="77">
        <v>0</v>
      </c>
      <c r="O25" s="61">
        <v>0</v>
      </c>
      <c r="P25" s="77">
        <v>0</v>
      </c>
      <c r="Q25" s="61">
        <v>0</v>
      </c>
      <c r="R25" s="77">
        <v>0</v>
      </c>
      <c r="S25" s="61">
        <v>0</v>
      </c>
      <c r="T25" s="77">
        <v>0</v>
      </c>
      <c r="U25" s="61">
        <v>0</v>
      </c>
      <c r="V25" s="77">
        <v>0</v>
      </c>
      <c r="W25" s="107">
        <v>0</v>
      </c>
      <c r="X25" s="100">
        <v>0</v>
      </c>
      <c r="Y25" s="78">
        <v>0</v>
      </c>
      <c r="Z25" s="85" t="s">
        <v>41</v>
      </c>
      <c r="AA25" s="62"/>
      <c r="AB25" s="116">
        <v>0</v>
      </c>
      <c r="AC25" s="29">
        <v>0</v>
      </c>
      <c r="AD25" s="8">
        <v>0</v>
      </c>
      <c r="AE25" s="8">
        <v>0</v>
      </c>
      <c r="AF25" s="8">
        <v>0</v>
      </c>
      <c r="AG25" s="34">
        <v>0</v>
      </c>
      <c r="AH25" s="32">
        <v>0</v>
      </c>
    </row>
    <row r="26" spans="1:34" ht="12.75" hidden="1" customHeight="1" x14ac:dyDescent="0.2">
      <c r="A26" s="8">
        <v>16</v>
      </c>
      <c r="B26" s="16" t="s">
        <v>41</v>
      </c>
      <c r="C26" s="8" t="s">
        <v>41</v>
      </c>
      <c r="D26" s="8" t="s">
        <v>41</v>
      </c>
      <c r="E26" s="8" t="s">
        <v>41</v>
      </c>
      <c r="F26" s="33" t="s">
        <v>41</v>
      </c>
      <c r="G26" s="8" t="s">
        <v>41</v>
      </c>
      <c r="H26" s="66" t="s">
        <v>41</v>
      </c>
      <c r="I26" s="84" t="s">
        <v>41</v>
      </c>
      <c r="J26" s="73">
        <v>0</v>
      </c>
      <c r="K26" s="61">
        <v>0</v>
      </c>
      <c r="L26" s="77">
        <v>0</v>
      </c>
      <c r="M26" s="61">
        <v>0</v>
      </c>
      <c r="N26" s="77">
        <v>0</v>
      </c>
      <c r="O26" s="61">
        <v>0</v>
      </c>
      <c r="P26" s="77">
        <v>0</v>
      </c>
      <c r="Q26" s="61">
        <v>0</v>
      </c>
      <c r="R26" s="77">
        <v>0</v>
      </c>
      <c r="S26" s="61">
        <v>0</v>
      </c>
      <c r="T26" s="77">
        <v>0</v>
      </c>
      <c r="U26" s="61">
        <v>0</v>
      </c>
      <c r="V26" s="77">
        <v>0</v>
      </c>
      <c r="W26" s="107">
        <v>0</v>
      </c>
      <c r="X26" s="100">
        <v>0</v>
      </c>
      <c r="Y26" s="78">
        <v>0</v>
      </c>
      <c r="Z26" s="85" t="s">
        <v>41</v>
      </c>
      <c r="AA26" s="62"/>
      <c r="AB26" s="116">
        <v>0</v>
      </c>
      <c r="AC26" s="29">
        <v>0</v>
      </c>
      <c r="AD26" s="8">
        <v>0</v>
      </c>
      <c r="AE26" s="8">
        <v>0</v>
      </c>
      <c r="AF26" s="8">
        <v>0</v>
      </c>
      <c r="AG26" s="34">
        <v>0</v>
      </c>
      <c r="AH26" s="32">
        <v>0</v>
      </c>
    </row>
    <row r="27" spans="1:34" ht="12.75" hidden="1" customHeight="1" x14ac:dyDescent="0.2">
      <c r="A27" s="8">
        <v>17</v>
      </c>
      <c r="B27" s="16" t="s">
        <v>41</v>
      </c>
      <c r="C27" s="8" t="s">
        <v>41</v>
      </c>
      <c r="D27" s="8" t="s">
        <v>41</v>
      </c>
      <c r="E27" s="8" t="s">
        <v>41</v>
      </c>
      <c r="F27" s="33" t="s">
        <v>41</v>
      </c>
      <c r="G27" s="8" t="s">
        <v>41</v>
      </c>
      <c r="H27" s="66" t="s">
        <v>41</v>
      </c>
      <c r="I27" s="84" t="s">
        <v>41</v>
      </c>
      <c r="J27" s="73">
        <v>0</v>
      </c>
      <c r="K27" s="61">
        <v>0</v>
      </c>
      <c r="L27" s="77">
        <v>0</v>
      </c>
      <c r="M27" s="61">
        <v>0</v>
      </c>
      <c r="N27" s="77">
        <v>0</v>
      </c>
      <c r="O27" s="61">
        <v>0</v>
      </c>
      <c r="P27" s="77">
        <v>0</v>
      </c>
      <c r="Q27" s="61">
        <v>0</v>
      </c>
      <c r="R27" s="77">
        <v>0</v>
      </c>
      <c r="S27" s="61">
        <v>0</v>
      </c>
      <c r="T27" s="77">
        <v>0</v>
      </c>
      <c r="U27" s="61">
        <v>0</v>
      </c>
      <c r="V27" s="77">
        <v>0</v>
      </c>
      <c r="W27" s="107">
        <v>0</v>
      </c>
      <c r="X27" s="100">
        <v>0</v>
      </c>
      <c r="Y27" s="78">
        <v>0</v>
      </c>
      <c r="Z27" s="85" t="s">
        <v>41</v>
      </c>
      <c r="AA27" s="62"/>
      <c r="AB27" s="116">
        <v>0</v>
      </c>
      <c r="AC27" s="29">
        <v>0</v>
      </c>
      <c r="AD27" s="8">
        <v>0</v>
      </c>
      <c r="AE27" s="8">
        <v>0</v>
      </c>
      <c r="AF27" s="8">
        <v>0</v>
      </c>
      <c r="AG27" s="34">
        <v>0</v>
      </c>
      <c r="AH27" s="32">
        <v>0</v>
      </c>
    </row>
    <row r="28" spans="1:34" ht="12.75" hidden="1" customHeight="1" x14ac:dyDescent="0.2">
      <c r="A28" s="8">
        <v>18</v>
      </c>
      <c r="B28" s="16" t="s">
        <v>41</v>
      </c>
      <c r="C28" s="8" t="s">
        <v>41</v>
      </c>
      <c r="D28" s="8" t="s">
        <v>41</v>
      </c>
      <c r="E28" s="8" t="s">
        <v>41</v>
      </c>
      <c r="F28" s="33" t="s">
        <v>41</v>
      </c>
      <c r="G28" s="8" t="s">
        <v>41</v>
      </c>
      <c r="H28" s="66" t="s">
        <v>41</v>
      </c>
      <c r="I28" s="84" t="s">
        <v>41</v>
      </c>
      <c r="J28" s="73">
        <v>0</v>
      </c>
      <c r="K28" s="61">
        <v>0</v>
      </c>
      <c r="L28" s="77">
        <v>0</v>
      </c>
      <c r="M28" s="61">
        <v>0</v>
      </c>
      <c r="N28" s="77">
        <v>0</v>
      </c>
      <c r="O28" s="61">
        <v>0</v>
      </c>
      <c r="P28" s="77">
        <v>0</v>
      </c>
      <c r="Q28" s="61">
        <v>0</v>
      </c>
      <c r="R28" s="77">
        <v>0</v>
      </c>
      <c r="S28" s="61">
        <v>0</v>
      </c>
      <c r="T28" s="77">
        <v>0</v>
      </c>
      <c r="U28" s="61">
        <v>0</v>
      </c>
      <c r="V28" s="77">
        <v>0</v>
      </c>
      <c r="W28" s="107">
        <v>0</v>
      </c>
      <c r="X28" s="100">
        <v>0</v>
      </c>
      <c r="Y28" s="78">
        <v>0</v>
      </c>
      <c r="Z28" s="85" t="s">
        <v>41</v>
      </c>
      <c r="AA28" s="62"/>
      <c r="AB28" s="116">
        <v>0</v>
      </c>
      <c r="AC28" s="29">
        <v>0</v>
      </c>
      <c r="AD28" s="8">
        <v>0</v>
      </c>
      <c r="AE28" s="8">
        <v>0</v>
      </c>
      <c r="AF28" s="8">
        <v>0</v>
      </c>
      <c r="AG28" s="34">
        <v>0</v>
      </c>
      <c r="AH28" s="32">
        <v>0</v>
      </c>
    </row>
    <row r="29" spans="1:34" ht="12.75" hidden="1" customHeight="1" x14ac:dyDescent="0.2">
      <c r="A29" s="8">
        <v>19</v>
      </c>
      <c r="B29" s="16" t="s">
        <v>41</v>
      </c>
      <c r="C29" s="8" t="s">
        <v>41</v>
      </c>
      <c r="D29" s="8" t="s">
        <v>41</v>
      </c>
      <c r="E29" s="8" t="s">
        <v>41</v>
      </c>
      <c r="F29" s="33" t="s">
        <v>41</v>
      </c>
      <c r="G29" s="8" t="s">
        <v>41</v>
      </c>
      <c r="H29" s="66" t="s">
        <v>41</v>
      </c>
      <c r="I29" s="84" t="s">
        <v>41</v>
      </c>
      <c r="J29" s="73">
        <v>0</v>
      </c>
      <c r="K29" s="61">
        <v>0</v>
      </c>
      <c r="L29" s="77">
        <v>0</v>
      </c>
      <c r="M29" s="61">
        <v>0</v>
      </c>
      <c r="N29" s="77">
        <v>0</v>
      </c>
      <c r="O29" s="61">
        <v>0</v>
      </c>
      <c r="P29" s="77">
        <v>0</v>
      </c>
      <c r="Q29" s="61">
        <v>0</v>
      </c>
      <c r="R29" s="77">
        <v>0</v>
      </c>
      <c r="S29" s="61">
        <v>0</v>
      </c>
      <c r="T29" s="77">
        <v>0</v>
      </c>
      <c r="U29" s="61">
        <v>0</v>
      </c>
      <c r="V29" s="77">
        <v>0</v>
      </c>
      <c r="W29" s="107">
        <v>0</v>
      </c>
      <c r="X29" s="100">
        <v>0</v>
      </c>
      <c r="Y29" s="78">
        <v>0</v>
      </c>
      <c r="Z29" s="85" t="s">
        <v>41</v>
      </c>
      <c r="AA29" s="62"/>
      <c r="AB29" s="116">
        <v>0</v>
      </c>
      <c r="AC29" s="29">
        <v>0</v>
      </c>
      <c r="AD29" s="8">
        <v>0</v>
      </c>
      <c r="AE29" s="8">
        <v>0</v>
      </c>
      <c r="AF29" s="8">
        <v>0</v>
      </c>
      <c r="AG29" s="34">
        <v>0</v>
      </c>
      <c r="AH29" s="32">
        <v>0</v>
      </c>
    </row>
    <row r="30" spans="1:34" ht="12.75" hidden="1" customHeight="1" x14ac:dyDescent="0.2">
      <c r="A30" s="8">
        <v>20</v>
      </c>
      <c r="B30" s="16" t="s">
        <v>41</v>
      </c>
      <c r="C30" s="8" t="s">
        <v>41</v>
      </c>
      <c r="D30" s="8" t="s">
        <v>41</v>
      </c>
      <c r="E30" s="8" t="s">
        <v>41</v>
      </c>
      <c r="F30" s="33" t="s">
        <v>41</v>
      </c>
      <c r="G30" s="8" t="s">
        <v>41</v>
      </c>
      <c r="H30" s="66" t="s">
        <v>41</v>
      </c>
      <c r="I30" s="84" t="s">
        <v>41</v>
      </c>
      <c r="J30" s="73">
        <v>0</v>
      </c>
      <c r="K30" s="61">
        <v>0</v>
      </c>
      <c r="L30" s="77">
        <v>0</v>
      </c>
      <c r="M30" s="61">
        <v>0</v>
      </c>
      <c r="N30" s="77">
        <v>0</v>
      </c>
      <c r="O30" s="61">
        <v>0</v>
      </c>
      <c r="P30" s="77">
        <v>0</v>
      </c>
      <c r="Q30" s="61">
        <v>0</v>
      </c>
      <c r="R30" s="77">
        <v>0</v>
      </c>
      <c r="S30" s="61">
        <v>0</v>
      </c>
      <c r="T30" s="77">
        <v>0</v>
      </c>
      <c r="U30" s="61">
        <v>0</v>
      </c>
      <c r="V30" s="77">
        <v>0</v>
      </c>
      <c r="W30" s="107">
        <v>0</v>
      </c>
      <c r="X30" s="100">
        <v>0</v>
      </c>
      <c r="Y30" s="78">
        <v>0</v>
      </c>
      <c r="Z30" s="85" t="s">
        <v>41</v>
      </c>
      <c r="AA30" s="62"/>
      <c r="AB30" s="116">
        <v>0</v>
      </c>
      <c r="AC30" s="29">
        <v>0</v>
      </c>
      <c r="AD30" s="8">
        <v>0</v>
      </c>
      <c r="AE30" s="8">
        <v>0</v>
      </c>
      <c r="AF30" s="8">
        <v>0</v>
      </c>
      <c r="AG30" s="34">
        <v>0</v>
      </c>
      <c r="AH30" s="32">
        <v>0</v>
      </c>
    </row>
    <row r="31" spans="1:34" ht="12.75" hidden="1" customHeight="1" x14ac:dyDescent="0.2">
      <c r="A31" s="8">
        <v>21</v>
      </c>
      <c r="B31" s="16" t="s">
        <v>41</v>
      </c>
      <c r="C31" s="8" t="s">
        <v>41</v>
      </c>
      <c r="D31" s="8" t="s">
        <v>41</v>
      </c>
      <c r="E31" s="8" t="s">
        <v>41</v>
      </c>
      <c r="F31" s="33" t="s">
        <v>41</v>
      </c>
      <c r="G31" s="8" t="s">
        <v>41</v>
      </c>
      <c r="H31" s="66" t="s">
        <v>41</v>
      </c>
      <c r="I31" s="84" t="s">
        <v>41</v>
      </c>
      <c r="J31" s="73">
        <v>0</v>
      </c>
      <c r="K31" s="61">
        <v>0</v>
      </c>
      <c r="L31" s="77">
        <v>0</v>
      </c>
      <c r="M31" s="61">
        <v>0</v>
      </c>
      <c r="N31" s="77">
        <v>0</v>
      </c>
      <c r="O31" s="61">
        <v>0</v>
      </c>
      <c r="P31" s="77">
        <v>0</v>
      </c>
      <c r="Q31" s="61">
        <v>0</v>
      </c>
      <c r="R31" s="77">
        <v>0</v>
      </c>
      <c r="S31" s="61">
        <v>0</v>
      </c>
      <c r="T31" s="77">
        <v>0</v>
      </c>
      <c r="U31" s="61">
        <v>0</v>
      </c>
      <c r="V31" s="77">
        <v>0</v>
      </c>
      <c r="W31" s="107">
        <v>0</v>
      </c>
      <c r="X31" s="100">
        <v>0</v>
      </c>
      <c r="Y31" s="78">
        <v>0</v>
      </c>
      <c r="Z31" s="85" t="s">
        <v>41</v>
      </c>
      <c r="AA31" s="62"/>
      <c r="AB31" s="116">
        <v>0</v>
      </c>
      <c r="AC31" s="29">
        <v>0</v>
      </c>
      <c r="AD31" s="8">
        <v>0</v>
      </c>
      <c r="AE31" s="8">
        <v>0</v>
      </c>
      <c r="AF31" s="8">
        <v>0</v>
      </c>
      <c r="AG31" s="34">
        <v>0</v>
      </c>
      <c r="AH31" s="32">
        <v>0</v>
      </c>
    </row>
    <row r="32" spans="1:34" ht="12.75" hidden="1" customHeight="1" x14ac:dyDescent="0.2">
      <c r="A32" s="8">
        <v>22</v>
      </c>
      <c r="B32" s="16" t="s">
        <v>41</v>
      </c>
      <c r="C32" s="8" t="s">
        <v>41</v>
      </c>
      <c r="D32" s="8" t="s">
        <v>41</v>
      </c>
      <c r="E32" s="8" t="s">
        <v>41</v>
      </c>
      <c r="F32" s="33" t="s">
        <v>41</v>
      </c>
      <c r="G32" s="8" t="s">
        <v>41</v>
      </c>
      <c r="H32" s="66" t="s">
        <v>41</v>
      </c>
      <c r="I32" s="84" t="s">
        <v>41</v>
      </c>
      <c r="J32" s="73">
        <v>0</v>
      </c>
      <c r="K32" s="61">
        <v>0</v>
      </c>
      <c r="L32" s="77">
        <v>0</v>
      </c>
      <c r="M32" s="61">
        <v>0</v>
      </c>
      <c r="N32" s="77">
        <v>0</v>
      </c>
      <c r="O32" s="61">
        <v>0</v>
      </c>
      <c r="P32" s="77">
        <v>0</v>
      </c>
      <c r="Q32" s="61">
        <v>0</v>
      </c>
      <c r="R32" s="77">
        <v>0</v>
      </c>
      <c r="S32" s="61">
        <v>0</v>
      </c>
      <c r="T32" s="77">
        <v>0</v>
      </c>
      <c r="U32" s="61">
        <v>0</v>
      </c>
      <c r="V32" s="77">
        <v>0</v>
      </c>
      <c r="W32" s="107">
        <v>0</v>
      </c>
      <c r="X32" s="100">
        <v>0</v>
      </c>
      <c r="Y32" s="78">
        <v>0</v>
      </c>
      <c r="Z32" s="85" t="s">
        <v>41</v>
      </c>
      <c r="AA32" s="62"/>
      <c r="AB32" s="116">
        <v>0</v>
      </c>
      <c r="AC32" s="29">
        <v>0</v>
      </c>
      <c r="AD32" s="8">
        <v>0</v>
      </c>
      <c r="AE32" s="8">
        <v>0</v>
      </c>
      <c r="AF32" s="8">
        <v>0</v>
      </c>
      <c r="AG32" s="34">
        <v>0</v>
      </c>
      <c r="AH32" s="32">
        <v>0</v>
      </c>
    </row>
    <row r="33" spans="1:34" ht="12.75" hidden="1" customHeight="1" x14ac:dyDescent="0.2">
      <c r="A33" s="8">
        <v>23</v>
      </c>
      <c r="B33" s="16" t="s">
        <v>41</v>
      </c>
      <c r="C33" s="8" t="s">
        <v>41</v>
      </c>
      <c r="D33" s="8" t="s">
        <v>41</v>
      </c>
      <c r="E33" s="8" t="s">
        <v>41</v>
      </c>
      <c r="F33" s="33" t="s">
        <v>41</v>
      </c>
      <c r="G33" s="8" t="s">
        <v>41</v>
      </c>
      <c r="H33" s="66" t="s">
        <v>41</v>
      </c>
      <c r="I33" s="84" t="s">
        <v>41</v>
      </c>
      <c r="J33" s="73">
        <v>0</v>
      </c>
      <c r="K33" s="61">
        <v>0</v>
      </c>
      <c r="L33" s="77">
        <v>0</v>
      </c>
      <c r="M33" s="61">
        <v>0</v>
      </c>
      <c r="N33" s="77">
        <v>0</v>
      </c>
      <c r="O33" s="61">
        <v>0</v>
      </c>
      <c r="P33" s="77">
        <v>0</v>
      </c>
      <c r="Q33" s="61">
        <v>0</v>
      </c>
      <c r="R33" s="77">
        <v>0</v>
      </c>
      <c r="S33" s="61">
        <v>0</v>
      </c>
      <c r="T33" s="77">
        <v>0</v>
      </c>
      <c r="U33" s="61">
        <v>0</v>
      </c>
      <c r="V33" s="77">
        <v>0</v>
      </c>
      <c r="W33" s="107">
        <v>0</v>
      </c>
      <c r="X33" s="100">
        <v>0</v>
      </c>
      <c r="Y33" s="78">
        <v>0</v>
      </c>
      <c r="Z33" s="85" t="s">
        <v>41</v>
      </c>
      <c r="AA33" s="62"/>
      <c r="AB33" s="116">
        <v>0</v>
      </c>
      <c r="AC33" s="29">
        <v>0</v>
      </c>
      <c r="AD33" s="8">
        <v>0</v>
      </c>
      <c r="AE33" s="8">
        <v>0</v>
      </c>
      <c r="AF33" s="8">
        <v>0</v>
      </c>
      <c r="AG33" s="34">
        <v>0</v>
      </c>
      <c r="AH33" s="32">
        <v>0</v>
      </c>
    </row>
    <row r="34" spans="1:34" ht="12.75" hidden="1" customHeight="1" x14ac:dyDescent="0.2">
      <c r="A34" s="8">
        <v>24</v>
      </c>
      <c r="B34" s="16" t="s">
        <v>41</v>
      </c>
      <c r="C34" s="8" t="s">
        <v>41</v>
      </c>
      <c r="D34" s="8" t="s">
        <v>41</v>
      </c>
      <c r="E34" s="8" t="s">
        <v>41</v>
      </c>
      <c r="F34" s="33" t="s">
        <v>41</v>
      </c>
      <c r="G34" s="8" t="s">
        <v>41</v>
      </c>
      <c r="H34" s="66" t="s">
        <v>41</v>
      </c>
      <c r="I34" s="84" t="s">
        <v>41</v>
      </c>
      <c r="J34" s="73">
        <v>0</v>
      </c>
      <c r="K34" s="61">
        <v>0</v>
      </c>
      <c r="L34" s="77">
        <v>0</v>
      </c>
      <c r="M34" s="61">
        <v>0</v>
      </c>
      <c r="N34" s="77">
        <v>0</v>
      </c>
      <c r="O34" s="61">
        <v>0</v>
      </c>
      <c r="P34" s="77">
        <v>0</v>
      </c>
      <c r="Q34" s="61">
        <v>0</v>
      </c>
      <c r="R34" s="77">
        <v>0</v>
      </c>
      <c r="S34" s="61">
        <v>0</v>
      </c>
      <c r="T34" s="77">
        <v>0</v>
      </c>
      <c r="U34" s="61">
        <v>0</v>
      </c>
      <c r="V34" s="77">
        <v>0</v>
      </c>
      <c r="W34" s="107">
        <v>0</v>
      </c>
      <c r="X34" s="100">
        <v>0</v>
      </c>
      <c r="Y34" s="78">
        <v>0</v>
      </c>
      <c r="Z34" s="85" t="s">
        <v>41</v>
      </c>
      <c r="AA34" s="62"/>
      <c r="AB34" s="116">
        <v>0</v>
      </c>
      <c r="AC34" s="29">
        <v>0</v>
      </c>
      <c r="AD34" s="8">
        <v>0</v>
      </c>
      <c r="AE34" s="8">
        <v>0</v>
      </c>
      <c r="AF34" s="8">
        <v>0</v>
      </c>
      <c r="AG34" s="34">
        <v>0</v>
      </c>
      <c r="AH34" s="32">
        <v>0</v>
      </c>
    </row>
    <row r="35" spans="1:34" ht="12.75" hidden="1" customHeight="1" x14ac:dyDescent="0.2">
      <c r="A35" s="8">
        <v>25</v>
      </c>
      <c r="B35" s="16" t="s">
        <v>41</v>
      </c>
      <c r="C35" s="8" t="s">
        <v>41</v>
      </c>
      <c r="D35" s="8" t="s">
        <v>41</v>
      </c>
      <c r="E35" s="8" t="s">
        <v>41</v>
      </c>
      <c r="F35" s="33" t="s">
        <v>41</v>
      </c>
      <c r="G35" s="8" t="s">
        <v>41</v>
      </c>
      <c r="H35" s="66" t="s">
        <v>41</v>
      </c>
      <c r="I35" s="84" t="s">
        <v>41</v>
      </c>
      <c r="J35" s="73">
        <v>0</v>
      </c>
      <c r="K35" s="61">
        <v>0</v>
      </c>
      <c r="L35" s="77">
        <v>0</v>
      </c>
      <c r="M35" s="61">
        <v>0</v>
      </c>
      <c r="N35" s="77">
        <v>0</v>
      </c>
      <c r="O35" s="61">
        <v>0</v>
      </c>
      <c r="P35" s="77">
        <v>0</v>
      </c>
      <c r="Q35" s="61">
        <v>0</v>
      </c>
      <c r="R35" s="77">
        <v>0</v>
      </c>
      <c r="S35" s="61">
        <v>0</v>
      </c>
      <c r="T35" s="77">
        <v>0</v>
      </c>
      <c r="U35" s="61">
        <v>0</v>
      </c>
      <c r="V35" s="77">
        <v>0</v>
      </c>
      <c r="W35" s="107">
        <v>0</v>
      </c>
      <c r="X35" s="100">
        <v>0</v>
      </c>
      <c r="Y35" s="78">
        <v>0</v>
      </c>
      <c r="Z35" s="85" t="s">
        <v>41</v>
      </c>
      <c r="AA35" s="62"/>
      <c r="AB35" s="116">
        <v>0</v>
      </c>
      <c r="AC35" s="29">
        <v>0</v>
      </c>
      <c r="AD35" s="8">
        <v>0</v>
      </c>
      <c r="AE35" s="8">
        <v>0</v>
      </c>
      <c r="AF35" s="8">
        <v>0</v>
      </c>
      <c r="AG35" s="34">
        <v>0</v>
      </c>
      <c r="AH35" s="32">
        <v>0</v>
      </c>
    </row>
    <row r="36" spans="1:34" ht="12.75" hidden="1" customHeight="1" x14ac:dyDescent="0.2">
      <c r="A36" s="8">
        <v>26</v>
      </c>
      <c r="B36" s="16" t="s">
        <v>41</v>
      </c>
      <c r="C36" s="8" t="s">
        <v>41</v>
      </c>
      <c r="D36" s="8" t="s">
        <v>41</v>
      </c>
      <c r="E36" s="8" t="s">
        <v>41</v>
      </c>
      <c r="F36" s="33" t="s">
        <v>41</v>
      </c>
      <c r="G36" s="8" t="s">
        <v>41</v>
      </c>
      <c r="H36" s="66" t="s">
        <v>41</v>
      </c>
      <c r="I36" s="84" t="s">
        <v>41</v>
      </c>
      <c r="J36" s="73">
        <v>0</v>
      </c>
      <c r="K36" s="61">
        <v>0</v>
      </c>
      <c r="L36" s="77">
        <v>0</v>
      </c>
      <c r="M36" s="61">
        <v>0</v>
      </c>
      <c r="N36" s="77">
        <v>0</v>
      </c>
      <c r="O36" s="61">
        <v>0</v>
      </c>
      <c r="P36" s="77">
        <v>0</v>
      </c>
      <c r="Q36" s="61">
        <v>0</v>
      </c>
      <c r="R36" s="77">
        <v>0</v>
      </c>
      <c r="S36" s="61">
        <v>0</v>
      </c>
      <c r="T36" s="77">
        <v>0</v>
      </c>
      <c r="U36" s="61">
        <v>0</v>
      </c>
      <c r="V36" s="77">
        <v>0</v>
      </c>
      <c r="W36" s="107">
        <v>0</v>
      </c>
      <c r="X36" s="100">
        <v>0</v>
      </c>
      <c r="Y36" s="78">
        <v>0</v>
      </c>
      <c r="Z36" s="85" t="s">
        <v>41</v>
      </c>
      <c r="AA36" s="62"/>
      <c r="AB36" s="116">
        <v>0</v>
      </c>
      <c r="AC36" s="29">
        <v>0</v>
      </c>
      <c r="AD36" s="8">
        <v>0</v>
      </c>
      <c r="AE36" s="8">
        <v>0</v>
      </c>
      <c r="AF36" s="8">
        <v>0</v>
      </c>
      <c r="AG36" s="34">
        <v>0</v>
      </c>
      <c r="AH36" s="32">
        <v>0</v>
      </c>
    </row>
    <row r="37" spans="1:34" ht="12.75" hidden="1" customHeight="1" thickBot="1" x14ac:dyDescent="0.25">
      <c r="A37" s="8">
        <v>27</v>
      </c>
      <c r="B37" s="16" t="s">
        <v>41</v>
      </c>
      <c r="C37" s="8" t="s">
        <v>41</v>
      </c>
      <c r="D37" s="8" t="s">
        <v>41</v>
      </c>
      <c r="E37" s="8" t="s">
        <v>41</v>
      </c>
      <c r="F37" s="33" t="s">
        <v>41</v>
      </c>
      <c r="G37" s="8" t="s">
        <v>41</v>
      </c>
      <c r="H37" s="66" t="s">
        <v>41</v>
      </c>
      <c r="I37" s="84" t="s">
        <v>41</v>
      </c>
      <c r="J37" s="81">
        <v>0</v>
      </c>
      <c r="K37" s="9">
        <v>0</v>
      </c>
      <c r="L37" s="92">
        <v>0</v>
      </c>
      <c r="M37" s="9">
        <v>0</v>
      </c>
      <c r="N37" s="92">
        <v>0</v>
      </c>
      <c r="O37" s="9">
        <v>0</v>
      </c>
      <c r="P37" s="92">
        <v>0</v>
      </c>
      <c r="Q37" s="9">
        <v>0</v>
      </c>
      <c r="R37" s="92">
        <v>0</v>
      </c>
      <c r="S37" s="9">
        <v>0</v>
      </c>
      <c r="T37" s="92">
        <v>0</v>
      </c>
      <c r="U37" s="61">
        <v>0</v>
      </c>
      <c r="V37" s="77">
        <v>0</v>
      </c>
      <c r="W37" s="107">
        <v>0</v>
      </c>
      <c r="X37" s="100">
        <v>0</v>
      </c>
      <c r="Y37" s="93">
        <v>0</v>
      </c>
      <c r="Z37" s="94" t="s">
        <v>41</v>
      </c>
      <c r="AA37" s="36"/>
      <c r="AB37" s="117">
        <v>0</v>
      </c>
      <c r="AC37" s="29">
        <v>0</v>
      </c>
      <c r="AD37" s="8">
        <v>0</v>
      </c>
      <c r="AE37" s="8">
        <v>0</v>
      </c>
      <c r="AF37" s="8">
        <v>0</v>
      </c>
      <c r="AG37" s="34">
        <v>0</v>
      </c>
      <c r="AH37" s="32">
        <v>0</v>
      </c>
    </row>
    <row r="38" spans="1:34" ht="12.75" hidden="1" customHeight="1" x14ac:dyDescent="0.2">
      <c r="Z38" s="11"/>
    </row>
    <row r="39" spans="1:34" ht="12.75" hidden="1" customHeight="1" x14ac:dyDescent="0.2">
      <c r="B39" t="s">
        <v>12</v>
      </c>
      <c r="J39" t="s">
        <v>13</v>
      </c>
      <c r="P39" t="s">
        <v>20</v>
      </c>
      <c r="Z39" s="11"/>
    </row>
    <row r="40" spans="1:34" ht="12.75" customHeight="1" x14ac:dyDescent="0.2">
      <c r="Z40" s="11"/>
    </row>
  </sheetData>
  <sheetProtection password="CC59" sheet="1" objects="1" scenarios="1" selectLockedCells="1" selectUnlockedCells="1"/>
  <sortState ref="A11:AH13">
    <sortCondition descending="1" ref="W11:W13"/>
  </sortState>
  <mergeCells count="19">
    <mergeCell ref="S9:T9"/>
    <mergeCell ref="D8:D10"/>
    <mergeCell ref="I8:I10"/>
    <mergeCell ref="AC10:AG10"/>
    <mergeCell ref="F8:F10"/>
    <mergeCell ref="G8:G10"/>
    <mergeCell ref="H8:H10"/>
    <mergeCell ref="J8:J10"/>
    <mergeCell ref="W9:X9"/>
    <mergeCell ref="Z9:Z10"/>
    <mergeCell ref="AA9:AA10"/>
    <mergeCell ref="AB8:AB10"/>
    <mergeCell ref="U9:V9"/>
    <mergeCell ref="K8:AA8"/>
    <mergeCell ref="Y9:Y10"/>
    <mergeCell ref="K9:L9"/>
    <mergeCell ref="M9:N9"/>
    <mergeCell ref="O9:P9"/>
    <mergeCell ref="Q9:R9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34"/>
  <sheetViews>
    <sheetView showZeros="0" zoomScale="90" zoomScaleNormal="90" workbookViewId="0">
      <selection activeCell="A5" sqref="A5:A16"/>
    </sheetView>
  </sheetViews>
  <sheetFormatPr defaultRowHeight="15" x14ac:dyDescent="0.25"/>
  <cols>
    <col min="1" max="1" width="5.140625" style="39" customWidth="1"/>
    <col min="2" max="2" width="22.7109375" style="39" customWidth="1"/>
    <col min="3" max="3" width="5.7109375" style="41" customWidth="1"/>
    <col min="4" max="5" width="6.7109375" style="39" customWidth="1"/>
    <col min="6" max="7" width="7.42578125" style="39" bestFit="1" customWidth="1"/>
    <col min="8" max="9" width="7.140625" style="39" customWidth="1"/>
    <col min="10" max="10" width="7.28515625" style="39" customWidth="1"/>
    <col min="11" max="11" width="7" style="39" customWidth="1"/>
    <col min="12" max="13" width="6.5703125" style="39" customWidth="1"/>
    <col min="14" max="15" width="6.7109375" style="39" customWidth="1"/>
    <col min="16" max="16" width="2.28515625" style="41" customWidth="1"/>
    <col min="17" max="16384" width="9.140625" style="41"/>
  </cols>
  <sheetData>
    <row r="1" spans="1:18" ht="15.75" x14ac:dyDescent="0.25">
      <c r="C1" s="40" t="e">
        <f>#REF!</f>
        <v>#REF!</v>
      </c>
    </row>
    <row r="2" spans="1:18" ht="16.5" thickBot="1" x14ac:dyDescent="0.3">
      <c r="A2" s="42"/>
      <c r="B2" s="110" t="s">
        <v>83</v>
      </c>
      <c r="C2" s="42" t="e">
        <f>#REF!</f>
        <v>#REF!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 t="e">
        <f>#REF!</f>
        <v>#REF!</v>
      </c>
      <c r="O2" s="43"/>
      <c r="Q2" s="58"/>
      <c r="R2" s="58"/>
    </row>
    <row r="3" spans="1:18" ht="15.75" customHeight="1" thickTop="1" x14ac:dyDescent="0.25">
      <c r="A3" s="152" t="s">
        <v>24</v>
      </c>
      <c r="B3" s="154" t="s">
        <v>31</v>
      </c>
      <c r="C3" s="156" t="s">
        <v>32</v>
      </c>
      <c r="D3" s="158" t="s">
        <v>62</v>
      </c>
      <c r="E3" s="159"/>
      <c r="F3" s="159"/>
      <c r="G3" s="159"/>
      <c r="H3" s="159"/>
      <c r="I3" s="159"/>
      <c r="J3" s="159"/>
      <c r="K3" s="159"/>
      <c r="L3" s="159"/>
      <c r="M3" s="160"/>
      <c r="N3" s="161" t="s">
        <v>61</v>
      </c>
      <c r="O3" s="162"/>
      <c r="Q3" s="150" t="s">
        <v>34</v>
      </c>
      <c r="R3" s="151"/>
    </row>
    <row r="4" spans="1:18" ht="15.75" thickBot="1" x14ac:dyDescent="0.3">
      <c r="A4" s="153"/>
      <c r="B4" s="155"/>
      <c r="C4" s="157"/>
      <c r="D4" s="44" t="e">
        <f>#REF!</f>
        <v>#REF!</v>
      </c>
      <c r="E4" s="44" t="e">
        <f>#REF!</f>
        <v>#REF!</v>
      </c>
      <c r="F4" s="44"/>
      <c r="G4" s="44"/>
      <c r="H4" s="44"/>
      <c r="I4" s="44"/>
      <c r="J4" s="44"/>
      <c r="K4" s="44"/>
      <c r="L4" s="45"/>
      <c r="M4" s="46"/>
      <c r="N4" s="47" t="s">
        <v>11</v>
      </c>
      <c r="O4" s="48" t="s">
        <v>33</v>
      </c>
      <c r="Q4" s="59" t="s">
        <v>35</v>
      </c>
      <c r="R4" s="48" t="s">
        <v>33</v>
      </c>
    </row>
    <row r="5" spans="1:18" ht="15.75" thickTop="1" x14ac:dyDescent="0.25">
      <c r="A5" s="49">
        <v>1</v>
      </c>
      <c r="B5" s="16"/>
      <c r="C5" s="55" t="str">
        <f>IF(ISERROR(VLOOKUP($B5,#REF!,12,FALSE))=TRUE," ",VLOOKUP($B5,#REF!,12,FALSE))</f>
        <v xml:space="preserve"> </v>
      </c>
      <c r="D5" s="56">
        <f>IF(ISERROR(VLOOKUP($B5,'М16-18БК'!$B$11:$AK$37,28,FALSE))=TRUE,0,VLOOKUP($B5,'М16-18БК'!$B$11:$AK$37,28,FALSE))</f>
        <v>0</v>
      </c>
      <c r="E5" s="56">
        <f>IF(ISERROR(VLOOKUP($B5,'М16-18БК'!$B$11:$AK$37,28,FALSE))=TRUE,0,VLOOKUP($B5,'М16-18БК'!$B$11:$AK$37,28,FALSE))</f>
        <v>0</v>
      </c>
      <c r="F5" s="56"/>
      <c r="G5" s="56"/>
      <c r="H5" s="56"/>
      <c r="I5" s="51"/>
      <c r="J5" s="51"/>
      <c r="K5" s="51"/>
      <c r="L5" s="52">
        <v>0</v>
      </c>
      <c r="M5" s="49">
        <v>0</v>
      </c>
      <c r="N5" s="53">
        <f>SUM(D5:M5)-SMALL(D5:M5,1)</f>
        <v>0</v>
      </c>
      <c r="O5" s="104"/>
      <c r="Q5" s="60" t="e">
        <f t="shared" ref="Q5:Q15" si="0">SUM(SUM(D5/MAX($D$5:$D$34)*100)+IF(ISERROR(SUM(E5/MAX($E$5:$E$34)*100))=TRUE,0,SUM(E5/MAX($E$5:$E$34)*100))+IF(ISERROR(SUM(F5/MAX($F$5:$F$34)*100))=TRUE,0,SUM(F5/MAX($F$5:$F$34)*100))+IF(ISERROR(SUM(G5/MAX($G$5:$G$34)*100))=TRUE,0,SUM(G5/MAX($G$5:$G$34)*100))+IF(ISERROR(SUM(H5/MAX($H$5:$H$34)*100))=TRUE,0,SUM(H5/MAX($H$5:$H$34)*100))+IF(ISERROR(SUM(I5/MAX($I$5:$I$34)*100))=TRUE,0,SUM(I5/MAX($I$5:$I$34)*100))+IF(ISERROR(SUM(J5/MAX($J$5:$J$34)*100))=TRUE,0,SUM(J5/MAX($J$5:$J$34)*100))+IF(ISERROR(SUM(K5/MAX($K$5:$K$34)*100))=TRUE,0,SUM(K5/MAX($K$5:$K$34)*100))+IF(ISERROR(SUM(L5/MAX($L$5:$L$34)*100))=TRUE,0,SUM(L5/MAX($L$5:$L$34)*100))+IF(ISERROR(SUM(M5/MAX($M$5:$M$34)*100))=TRUE,0,SUM(M5/MAX($M$5:$M$34)*100)))/COUNTIF(D5:M5,"&gt;0")</f>
        <v>#DIV/0!</v>
      </c>
      <c r="R5" s="104"/>
    </row>
    <row r="6" spans="1:18" x14ac:dyDescent="0.25">
      <c r="A6" s="54">
        <v>2</v>
      </c>
      <c r="B6" s="16"/>
      <c r="C6" s="55" t="str">
        <f>IF(ISERROR(VLOOKUP($B6,#REF!,12,FALSE))=TRUE," ",VLOOKUP($B6,#REF!,12,FALSE))</f>
        <v xml:space="preserve"> </v>
      </c>
      <c r="D6" s="51">
        <f>IF(ISERROR(VLOOKUP($B6,'М16-18БК'!$B$11:$AK$37,28,FALSE))=TRUE,0,VLOOKUP($B6,'М16-18БК'!$B$11:$AK$37,28,FALSE))</f>
        <v>0</v>
      </c>
      <c r="E6" s="51">
        <f>IF(ISERROR(VLOOKUP($B6,'М16-18БК'!$B$11:$AK$37,28,FALSE))=TRUE,0,VLOOKUP($B6,'М16-18БК'!$B$11:$AK$37,28,FALSE))</f>
        <v>0</v>
      </c>
      <c r="F6" s="51"/>
      <c r="G6" s="51"/>
      <c r="H6" s="51"/>
      <c r="I6" s="51"/>
      <c r="J6" s="51"/>
      <c r="K6" s="51"/>
      <c r="L6" s="52">
        <v>0</v>
      </c>
      <c r="M6" s="49">
        <v>0</v>
      </c>
      <c r="N6" s="53">
        <f t="shared" ref="N6:N34" si="1">SUM(D6:M6)-SMALL(D6:M6,1)</f>
        <v>0</v>
      </c>
      <c r="O6" s="105"/>
      <c r="Q6" s="60" t="e">
        <f t="shared" si="0"/>
        <v>#DIV/0!</v>
      </c>
      <c r="R6" s="105"/>
    </row>
    <row r="7" spans="1:18" x14ac:dyDescent="0.25">
      <c r="A7" s="49">
        <v>3</v>
      </c>
      <c r="B7" s="16"/>
      <c r="C7" s="55" t="str">
        <f>IF(ISERROR(VLOOKUP($B7,#REF!,12,FALSE))=TRUE," ",VLOOKUP($B7,#REF!,12,FALSE))</f>
        <v xml:space="preserve"> </v>
      </c>
      <c r="D7" s="51">
        <f>IF(ISERROR(VLOOKUP($B7,'М16-18БК'!$B$11:$AK$37,28,FALSE))=TRUE,0,VLOOKUP($B7,'М16-18БК'!$B$11:$AK$37,28,FALSE))</f>
        <v>0</v>
      </c>
      <c r="E7" s="51">
        <f>IF(ISERROR(VLOOKUP($B7,'М16-18БК'!$B$11:$AK$37,28,FALSE))=TRUE,0,VLOOKUP($B7,'М16-18БК'!$B$11:$AK$37,28,FALSE))</f>
        <v>0</v>
      </c>
      <c r="F7" s="51"/>
      <c r="G7" s="51"/>
      <c r="H7" s="51"/>
      <c r="I7" s="51"/>
      <c r="J7" s="51"/>
      <c r="K7" s="51"/>
      <c r="L7" s="52">
        <v>0</v>
      </c>
      <c r="M7" s="49">
        <v>0</v>
      </c>
      <c r="N7" s="53">
        <f t="shared" si="1"/>
        <v>0</v>
      </c>
      <c r="O7" s="104"/>
      <c r="Q7" s="60" t="e">
        <f t="shared" si="0"/>
        <v>#DIV/0!</v>
      </c>
      <c r="R7" s="104"/>
    </row>
    <row r="8" spans="1:18" x14ac:dyDescent="0.25">
      <c r="A8" s="54">
        <v>4</v>
      </c>
      <c r="B8" s="112"/>
      <c r="C8" s="55" t="str">
        <f>IF(ISERROR(VLOOKUP($B8,#REF!,12,FALSE))=TRUE," ",VLOOKUP($B8,#REF!,12,FALSE))</f>
        <v xml:space="preserve"> </v>
      </c>
      <c r="D8" s="51">
        <f>IF(ISERROR(VLOOKUP($B8,'М16-18БК'!$B$11:$AK$37,28,FALSE))=TRUE,0,VLOOKUP($B8,'М16-18БК'!$B$11:$AK$37,28,FALSE))</f>
        <v>0</v>
      </c>
      <c r="E8" s="51">
        <f>IF(ISERROR(VLOOKUP($B8,'М16-18БК'!$B$11:$AK$37,28,FALSE))=TRUE,0,VLOOKUP($B8,'М16-18БК'!$B$11:$AK$37,28,FALSE))</f>
        <v>0</v>
      </c>
      <c r="F8" s="51"/>
      <c r="G8" s="51"/>
      <c r="H8" s="51"/>
      <c r="I8" s="51"/>
      <c r="J8" s="51"/>
      <c r="K8" s="51"/>
      <c r="L8" s="52">
        <v>0</v>
      </c>
      <c r="M8" s="49">
        <v>0</v>
      </c>
      <c r="N8" s="53">
        <f t="shared" si="1"/>
        <v>0</v>
      </c>
      <c r="O8" s="105"/>
      <c r="Q8" s="60" t="e">
        <f t="shared" si="0"/>
        <v>#DIV/0!</v>
      </c>
      <c r="R8" s="105"/>
    </row>
    <row r="9" spans="1:18" x14ac:dyDescent="0.25">
      <c r="A9" s="49">
        <v>5</v>
      </c>
      <c r="B9" s="112"/>
      <c r="C9" s="55" t="str">
        <f>IF(ISERROR(VLOOKUP($B9,#REF!,12,FALSE))=TRUE," ",VLOOKUP($B9,#REF!,12,FALSE))</f>
        <v xml:space="preserve"> </v>
      </c>
      <c r="D9" s="51">
        <f>IF(ISERROR(VLOOKUP($B9,'М16-18БК'!$B$11:$AK$37,28,FALSE))=TRUE,0,VLOOKUP($B9,'М16-18БК'!$B$11:$AK$37,28,FALSE))</f>
        <v>0</v>
      </c>
      <c r="E9" s="51">
        <f>IF(ISERROR(VLOOKUP($B9,'М16-18БК'!$B$11:$AK$37,28,FALSE))=TRUE,0,VLOOKUP($B9,'М16-18БК'!$B$11:$AK$37,28,FALSE))</f>
        <v>0</v>
      </c>
      <c r="F9" s="51"/>
      <c r="G9" s="51"/>
      <c r="H9" s="51"/>
      <c r="I9" s="51"/>
      <c r="J9" s="51"/>
      <c r="K9" s="51"/>
      <c r="L9" s="52">
        <v>0</v>
      </c>
      <c r="M9" s="49">
        <v>0</v>
      </c>
      <c r="N9" s="53">
        <f t="shared" si="1"/>
        <v>0</v>
      </c>
      <c r="O9" s="104"/>
      <c r="Q9" s="60" t="e">
        <f t="shared" si="0"/>
        <v>#DIV/0!</v>
      </c>
      <c r="R9" s="104"/>
    </row>
    <row r="10" spans="1:18" x14ac:dyDescent="0.25">
      <c r="A10" s="54">
        <v>6</v>
      </c>
      <c r="B10" s="112"/>
      <c r="C10" s="55" t="str">
        <f>IF(ISERROR(VLOOKUP($B10,#REF!,12,FALSE))=TRUE," ",VLOOKUP($B10,#REF!,12,FALSE))</f>
        <v xml:space="preserve"> </v>
      </c>
      <c r="D10" s="51">
        <f>IF(ISERROR(VLOOKUP($B10,'М16-18БК'!$B$11:$AK$37,28,FALSE))=TRUE,0,VLOOKUP($B10,'М16-18БК'!$B$11:$AK$37,28,FALSE))</f>
        <v>0</v>
      </c>
      <c r="E10" s="51">
        <f>IF(ISERROR(VLOOKUP($B10,'М16-18БК'!$B$11:$AK$37,28,FALSE))=TRUE,0,VLOOKUP($B10,'М16-18БК'!$B$11:$AK$37,28,FALSE))</f>
        <v>0</v>
      </c>
      <c r="F10" s="51"/>
      <c r="G10" s="51"/>
      <c r="H10" s="51"/>
      <c r="I10" s="51"/>
      <c r="J10" s="51"/>
      <c r="K10" s="51"/>
      <c r="L10" s="52">
        <v>0</v>
      </c>
      <c r="M10" s="49">
        <v>0</v>
      </c>
      <c r="N10" s="53">
        <f t="shared" si="1"/>
        <v>0</v>
      </c>
      <c r="O10" s="55"/>
      <c r="Q10" s="60" t="e">
        <f t="shared" si="0"/>
        <v>#DIV/0!</v>
      </c>
      <c r="R10" s="103"/>
    </row>
    <row r="11" spans="1:18" x14ac:dyDescent="0.25">
      <c r="A11" s="49">
        <v>7</v>
      </c>
      <c r="B11" s="112"/>
      <c r="C11" s="55" t="str">
        <f>IF(ISERROR(VLOOKUP($B11,#REF!,12,FALSE))=TRUE," ",VLOOKUP($B11,#REF!,12,FALSE))</f>
        <v xml:space="preserve"> </v>
      </c>
      <c r="D11" s="51">
        <f>IF(ISERROR(VLOOKUP($B11,'М16-18БК'!$B$11:$AK$37,28,FALSE))=TRUE,0,VLOOKUP($B11,'М16-18БК'!$B$11:$AK$37,28,FALSE))</f>
        <v>0</v>
      </c>
      <c r="E11" s="51">
        <f>IF(ISERROR(VLOOKUP($B11,'М16-18БК'!$B$11:$AK$37,28,FALSE))=TRUE,0,VLOOKUP($B11,'М16-18БК'!$B$11:$AK$37,28,FALSE))</f>
        <v>0</v>
      </c>
      <c r="F11" s="51"/>
      <c r="G11" s="51"/>
      <c r="H11" s="51"/>
      <c r="I11" s="51"/>
      <c r="J11" s="51"/>
      <c r="K11" s="51"/>
      <c r="L11" s="52">
        <v>0</v>
      </c>
      <c r="M11" s="49">
        <v>0</v>
      </c>
      <c r="N11" s="53">
        <f t="shared" si="1"/>
        <v>0</v>
      </c>
      <c r="O11" s="50"/>
      <c r="Q11" s="60" t="e">
        <f t="shared" si="0"/>
        <v>#DIV/0!</v>
      </c>
      <c r="R11" s="50"/>
    </row>
    <row r="12" spans="1:18" x14ac:dyDescent="0.25">
      <c r="A12" s="54">
        <v>8</v>
      </c>
      <c r="B12" s="97"/>
      <c r="C12" s="55" t="str">
        <f>IF(ISERROR(VLOOKUP($B12,#REF!,12,FALSE))=TRUE," ",VLOOKUP($B12,#REF!,12,FALSE))</f>
        <v xml:space="preserve"> </v>
      </c>
      <c r="D12" s="51">
        <f>IF(ISERROR(VLOOKUP($B12,'М16-18БК'!$B$11:$AK$37,28,FALSE))=TRUE,0,VLOOKUP($B12,'М16-18БК'!$B$11:$AK$37,28,FALSE))</f>
        <v>0</v>
      </c>
      <c r="E12" s="51">
        <f>IF(ISERROR(VLOOKUP($B12,'М16-18БК'!$B$11:$AK$37,28,FALSE))=TRUE,0,VLOOKUP($B12,'М16-18БК'!$B$11:$AK$37,28,FALSE))</f>
        <v>0</v>
      </c>
      <c r="F12" s="51"/>
      <c r="G12" s="51"/>
      <c r="H12" s="51"/>
      <c r="I12" s="51"/>
      <c r="J12" s="51"/>
      <c r="K12" s="51"/>
      <c r="L12" s="52">
        <v>0</v>
      </c>
      <c r="M12" s="49">
        <v>0</v>
      </c>
      <c r="N12" s="53">
        <f t="shared" si="1"/>
        <v>0</v>
      </c>
      <c r="O12" s="55"/>
      <c r="Q12" s="60" t="e">
        <f t="shared" si="0"/>
        <v>#DIV/0!</v>
      </c>
      <c r="R12" s="55"/>
    </row>
    <row r="13" spans="1:18" x14ac:dyDescent="0.25">
      <c r="A13" s="49">
        <v>9</v>
      </c>
      <c r="B13" s="97"/>
      <c r="C13" s="55" t="str">
        <f>IF(ISERROR(VLOOKUP($B13,#REF!,12,FALSE))=TRUE," ",VLOOKUP($B13,#REF!,12,FALSE))</f>
        <v xml:space="preserve"> </v>
      </c>
      <c r="D13" s="51">
        <f>IF(ISERROR(VLOOKUP($B13,'М16-18БК'!$B$11:$AK$37,28,FALSE))=TRUE,0,VLOOKUP($B13,'М16-18БК'!$B$11:$AK$37,28,FALSE))</f>
        <v>0</v>
      </c>
      <c r="E13" s="51">
        <f>IF(ISERROR(VLOOKUP($B13,'М16-18БК'!$B$11:$AK$37,28,FALSE))=TRUE,0,VLOOKUP($B13,'М16-18БК'!$B$11:$AK$37,28,FALSE))</f>
        <v>0</v>
      </c>
      <c r="F13" s="51"/>
      <c r="G13" s="51"/>
      <c r="H13" s="51"/>
      <c r="I13" s="51"/>
      <c r="J13" s="51"/>
      <c r="K13" s="51"/>
      <c r="L13" s="52">
        <v>0</v>
      </c>
      <c r="M13" s="49">
        <v>0</v>
      </c>
      <c r="N13" s="53">
        <f t="shared" si="1"/>
        <v>0</v>
      </c>
      <c r="O13" s="50"/>
      <c r="Q13" s="60" t="e">
        <f t="shared" si="0"/>
        <v>#DIV/0!</v>
      </c>
      <c r="R13" s="50"/>
    </row>
    <row r="14" spans="1:18" x14ac:dyDescent="0.25">
      <c r="A14" s="54">
        <v>10</v>
      </c>
      <c r="B14" s="112"/>
      <c r="C14" s="55" t="str">
        <f>IF(ISERROR(VLOOKUP($B14,#REF!,12,FALSE))=TRUE," ",VLOOKUP($B14,#REF!,12,FALSE))</f>
        <v xml:space="preserve"> </v>
      </c>
      <c r="D14" s="51">
        <f>IF(ISERROR(VLOOKUP($B14,'М16-18БК'!$B$11:$AK$37,28,FALSE))=TRUE,0,VLOOKUP($B14,'М16-18БК'!$B$11:$AK$37,28,FALSE))</f>
        <v>0</v>
      </c>
      <c r="E14" s="51">
        <f>IF(ISERROR(VLOOKUP($B14,'М16-18БК'!$B$11:$AK$37,28,FALSE))=TRUE,0,VLOOKUP($B14,'М16-18БК'!$B$11:$AK$37,28,FALSE))</f>
        <v>0</v>
      </c>
      <c r="F14" s="51"/>
      <c r="G14" s="51"/>
      <c r="H14" s="51"/>
      <c r="I14" s="51"/>
      <c r="J14" s="51"/>
      <c r="K14" s="51"/>
      <c r="L14" s="52">
        <v>0</v>
      </c>
      <c r="M14" s="49">
        <v>0</v>
      </c>
      <c r="N14" s="53">
        <f t="shared" si="1"/>
        <v>0</v>
      </c>
      <c r="O14" s="55"/>
      <c r="Q14" s="60" t="e">
        <f t="shared" si="0"/>
        <v>#DIV/0!</v>
      </c>
      <c r="R14" s="55"/>
    </row>
    <row r="15" spans="1:18" x14ac:dyDescent="0.25">
      <c r="A15" s="49">
        <v>11</v>
      </c>
      <c r="B15" s="113"/>
      <c r="C15" s="55" t="str">
        <f>IF(ISERROR(VLOOKUP($B15,#REF!,12,FALSE))=TRUE," ",VLOOKUP($B15,#REF!,12,FALSE))</f>
        <v xml:space="preserve"> </v>
      </c>
      <c r="D15" s="51">
        <f>IF(ISERROR(VLOOKUP($B15,'М16-18БК'!$B$11:$AK$37,28,FALSE))=TRUE,0,VLOOKUP($B15,'М16-18БК'!$B$11:$AK$37,28,FALSE))</f>
        <v>0</v>
      </c>
      <c r="E15" s="51">
        <f>IF(ISERROR(VLOOKUP($B15,'М16-18БК'!$B$11:$AK$37,28,FALSE))=TRUE,0,VLOOKUP($B15,'М16-18БК'!$B$11:$AK$37,28,FALSE))</f>
        <v>0</v>
      </c>
      <c r="F15" s="51"/>
      <c r="G15" s="51"/>
      <c r="H15" s="51"/>
      <c r="I15" s="51"/>
      <c r="J15" s="51"/>
      <c r="K15" s="51"/>
      <c r="L15" s="52">
        <v>0</v>
      </c>
      <c r="M15" s="49">
        <v>0</v>
      </c>
      <c r="N15" s="53">
        <f t="shared" si="1"/>
        <v>0</v>
      </c>
      <c r="O15" s="50"/>
      <c r="Q15" s="60" t="e">
        <f t="shared" si="0"/>
        <v>#DIV/0!</v>
      </c>
      <c r="R15" s="50"/>
    </row>
    <row r="16" spans="1:18" x14ac:dyDescent="0.25">
      <c r="A16" s="54">
        <v>12</v>
      </c>
      <c r="B16" s="112"/>
      <c r="C16" s="55" t="str">
        <f>IF(ISERROR(VLOOKUP($B16,#REF!,12,FALSE))=TRUE," ",VLOOKUP($B16,#REF!,12,FALSE))</f>
        <v xml:space="preserve"> </v>
      </c>
      <c r="D16" s="51">
        <f>IF(ISERROR(VLOOKUP($B16,'М16-18БК'!$B$11:$AK$37,28,FALSE))=TRUE,0,VLOOKUP($B16,'М16-18БК'!$B$11:$AK$37,28,FALSE))</f>
        <v>0</v>
      </c>
      <c r="E16" s="51">
        <f>IF(ISERROR(VLOOKUP($B16,'М16-18БК'!$B$11:$AK$37,28,FALSE))=TRUE,0,VLOOKUP($B16,'М16-18БК'!$B$11:$AK$37,28,FALSE))</f>
        <v>0</v>
      </c>
      <c r="F16" s="51"/>
      <c r="G16" s="51"/>
      <c r="H16" s="51"/>
      <c r="I16" s="51"/>
      <c r="J16" s="51"/>
      <c r="K16" s="51"/>
      <c r="L16" s="52">
        <v>0</v>
      </c>
      <c r="M16" s="49">
        <v>0</v>
      </c>
      <c r="N16" s="53">
        <f t="shared" si="1"/>
        <v>0</v>
      </c>
      <c r="O16" s="55"/>
      <c r="Q16" s="60" t="e">
        <f>SUM(SUM(D16/MAX($D$5:$D$34)*100)+IF(ISERROR(SUM(E16/MAX($E$5:$E$34)*100))=TRUE,0,SUM(E16/MAX($E$5:$E$34)*100))+IF(ISERROR(SUM(F16/MAX($F$5:$F$34)*100))=TRUE,0,SUM(F16/MAX($F$5:$F$34)*100))+IF(ISERROR(SUM(G16/MAX($G$5:$G$34)*100))=TRUE,0,SUM(G16/MAX($G$5:$G$34)*100))+IF(ISERROR(SUM(H16/MAX($H$5:$H$34)*100))=TRUE,0,SUM(H16/MAX($H$5:$H$34)*100))+IF(ISERROR(SUM(I16/MAX($I$5:$I$34)*100))=TRUE,0,SUM(I16/MAX($I$5:$I$34)*100))+IF(ISERROR(SUM(J16/MAX($J$5:$J$34)*100))=TRUE,0,SUM(J16/MAX($J$5:$J$34)*100))+IF(ISERROR(SUM(K16/MAX($K$5:$K$34)*100))=TRUE,0,SUM(K16/MAX($K$5:$K$34)*100))+IF(ISERROR(SUM(L16/MAX($L$5:$L$34)*100))=TRUE,0,SUM(L16/MAX($L$5:$L$34)*100))+IF(ISERROR(SUM(M16/MAX($M$5:$M$34)*100))=TRUE,0,SUM(M16/MAX($M$5:$M$34)*100)))/COUNTIF(D16:M16,"&gt;0")</f>
        <v>#DIV/0!</v>
      </c>
      <c r="R16" s="55"/>
    </row>
    <row r="17" spans="1:18" x14ac:dyDescent="0.25">
      <c r="A17" s="49">
        <v>13</v>
      </c>
      <c r="B17" s="112">
        <v>0</v>
      </c>
      <c r="C17" s="55" t="str">
        <f>IF(ISERROR(VLOOKUP($B17,#REF!,12,FALSE))=TRUE," ",VLOOKUP($B17,#REF!,12,FALSE))</f>
        <v xml:space="preserve"> </v>
      </c>
      <c r="D17" s="51">
        <f>IF(ISERROR(VLOOKUP($B17,'М16-18БК'!$B$11:$AK$37,28,FALSE))=TRUE,0,VLOOKUP($B17,'М16-18БК'!$B$11:$AK$37,28,FALSE))</f>
        <v>0</v>
      </c>
      <c r="E17" s="51">
        <f>IF(ISERROR(VLOOKUP($B17,'М16-18БК'!$B$11:$AK$37,28,FALSE))=TRUE,0,VLOOKUP($B17,'М16-18БК'!$B$11:$AK$37,28,FALSE))</f>
        <v>0</v>
      </c>
      <c r="F17" s="51"/>
      <c r="G17" s="51"/>
      <c r="H17" s="51"/>
      <c r="I17" s="51"/>
      <c r="J17" s="51"/>
      <c r="K17" s="51"/>
      <c r="L17" s="52">
        <v>0</v>
      </c>
      <c r="M17" s="49">
        <v>0</v>
      </c>
      <c r="N17" s="53">
        <f t="shared" si="1"/>
        <v>0</v>
      </c>
      <c r="O17" s="55"/>
      <c r="Q17" s="60" t="e">
        <f t="shared" ref="Q17:Q34" si="2">SUM(SUM(D17/MAX($D$5:$D$34)*100)+IF(ISERROR(SUM(E17/MAX($E$5:$E$34)*100))=TRUE,0,SUM(E17/MAX($E$5:$E$34)*100))+IF(ISERROR(SUM(F17/MAX($F$5:$F$34)*100))=TRUE,0,SUM(F17/MAX($F$5:$F$34)*100))+IF(ISERROR(SUM(G17/MAX($G$5:$G$34)*100))=TRUE,0,SUM(G17/MAX($G$5:$G$34)*100))+IF(ISERROR(SUM(H17/MAX($H$5:$H$34)*100))=TRUE,0,SUM(H17/MAX($H$5:$H$34)*100))+IF(ISERROR(SUM(I17/MAX($I$5:$I$34)*100))=TRUE,0,SUM(I17/MAX($I$5:$I$34)*100))+IF(ISERROR(SUM(J17/MAX($J$5:$J$34)*100))=TRUE,0,SUM(J17/MAX($J$5:$J$34)*100))+IF(ISERROR(SUM(K17/MAX($K$5:$K$34)*100))=TRUE,0,SUM(K17/MAX($K$5:$K$34)*100))+IF(ISERROR(SUM(L17/MAX($L$5:$L$34)*100))=TRUE,0,SUM(L17/MAX($L$5:$L$34)*100))+IF(ISERROR(SUM(M17/MAX($M$5:$M$34)*100))=TRUE,0,SUM(M17/MAX($M$5:$M$34)*100)))/COUNTIF(D17:M17,"&gt;0")</f>
        <v>#DIV/0!</v>
      </c>
      <c r="R17" s="50"/>
    </row>
    <row r="18" spans="1:18" x14ac:dyDescent="0.25">
      <c r="A18" s="54">
        <v>14</v>
      </c>
      <c r="B18" s="112">
        <v>0</v>
      </c>
      <c r="C18" s="55" t="str">
        <f>IF(ISERROR(VLOOKUP($B18,#REF!,12,FALSE))=TRUE," ",VLOOKUP($B18,#REF!,12,FALSE))</f>
        <v xml:space="preserve"> </v>
      </c>
      <c r="D18" s="51">
        <f>IF(ISERROR(VLOOKUP($B18,'М16-18БК'!$B$11:$AK$37,28,FALSE))=TRUE,0,VLOOKUP($B18,'М16-18БК'!$B$11:$AK$37,28,FALSE))</f>
        <v>0</v>
      </c>
      <c r="E18" s="51">
        <f>IF(ISERROR(VLOOKUP($B18,'М16-18БК'!$B$11:$AK$37,28,FALSE))=TRUE,0,VLOOKUP($B18,'М16-18БК'!$B$11:$AK$37,28,FALSE))</f>
        <v>0</v>
      </c>
      <c r="F18" s="51"/>
      <c r="G18" s="51"/>
      <c r="H18" s="51"/>
      <c r="I18" s="51"/>
      <c r="J18" s="51"/>
      <c r="K18" s="51"/>
      <c r="L18" s="52">
        <v>0</v>
      </c>
      <c r="M18" s="49">
        <v>0</v>
      </c>
      <c r="N18" s="53">
        <f t="shared" si="1"/>
        <v>0</v>
      </c>
      <c r="O18" s="55"/>
      <c r="Q18" s="60" t="e">
        <f t="shared" si="2"/>
        <v>#DIV/0!</v>
      </c>
      <c r="R18" s="55"/>
    </row>
    <row r="19" spans="1:18" x14ac:dyDescent="0.25">
      <c r="A19" s="49">
        <v>15</v>
      </c>
      <c r="B19" s="112">
        <v>0</v>
      </c>
      <c r="C19" s="55" t="str">
        <f>IF(ISERROR(VLOOKUP($B19,#REF!,12,FALSE))=TRUE," ",VLOOKUP($B19,#REF!,12,FALSE))</f>
        <v xml:space="preserve"> </v>
      </c>
      <c r="D19" s="51">
        <f>IF(ISERROR(VLOOKUP($B19,'М16-18БК'!$B$11:$AK$37,28,FALSE))=TRUE,0,VLOOKUP($B19,'М16-18БК'!$B$11:$AK$37,28,FALSE))</f>
        <v>0</v>
      </c>
      <c r="E19" s="51">
        <f>IF(ISERROR(VLOOKUP($B19,'М16-18БК'!$B$11:$AK$37,28,FALSE))=TRUE,0,VLOOKUP($B19,'М16-18БК'!$B$11:$AK$37,28,FALSE))</f>
        <v>0</v>
      </c>
      <c r="F19" s="51"/>
      <c r="G19" s="51"/>
      <c r="H19" s="51"/>
      <c r="I19" s="51"/>
      <c r="J19" s="51"/>
      <c r="K19" s="51"/>
      <c r="L19" s="52">
        <v>0</v>
      </c>
      <c r="M19" s="49">
        <v>0</v>
      </c>
      <c r="N19" s="53">
        <f t="shared" si="1"/>
        <v>0</v>
      </c>
      <c r="O19" s="55"/>
      <c r="Q19" s="60" t="e">
        <f t="shared" si="2"/>
        <v>#DIV/0!</v>
      </c>
      <c r="R19" s="50"/>
    </row>
    <row r="20" spans="1:18" x14ac:dyDescent="0.25">
      <c r="A20" s="54">
        <v>16</v>
      </c>
      <c r="B20" s="112">
        <v>0</v>
      </c>
      <c r="C20" s="55" t="str">
        <f>IF(ISERROR(VLOOKUP($B20,#REF!,12,FALSE))=TRUE," ",VLOOKUP($B20,#REF!,12,FALSE))</f>
        <v xml:space="preserve"> </v>
      </c>
      <c r="D20" s="51">
        <f>IF(ISERROR(VLOOKUP($B20,'М16-18БК'!$B$11:$AK$37,28,FALSE))=TRUE,0,VLOOKUP($B20,'М16-18БК'!$B$11:$AK$37,28,FALSE))</f>
        <v>0</v>
      </c>
      <c r="E20" s="51">
        <f>IF(ISERROR(VLOOKUP($B20,'М16-18БК'!$B$11:$AK$37,28,FALSE))=TRUE,0,VLOOKUP($B20,'М16-18БК'!$B$11:$AK$37,28,FALSE))</f>
        <v>0</v>
      </c>
      <c r="F20" s="51"/>
      <c r="G20" s="51"/>
      <c r="H20" s="51"/>
      <c r="I20" s="51"/>
      <c r="J20" s="51"/>
      <c r="K20" s="51"/>
      <c r="L20" s="52">
        <v>0</v>
      </c>
      <c r="M20" s="49">
        <v>0</v>
      </c>
      <c r="N20" s="53">
        <f t="shared" si="1"/>
        <v>0</v>
      </c>
      <c r="O20" s="55"/>
      <c r="Q20" s="60" t="e">
        <f t="shared" si="2"/>
        <v>#DIV/0!</v>
      </c>
      <c r="R20" s="55"/>
    </row>
    <row r="21" spans="1:18" x14ac:dyDescent="0.25">
      <c r="A21" s="49">
        <v>17</v>
      </c>
      <c r="B21" s="112">
        <v>0</v>
      </c>
      <c r="C21" s="55" t="str">
        <f>IF(ISERROR(VLOOKUP($B21,#REF!,12,FALSE))=TRUE," ",VLOOKUP($B21,#REF!,12,FALSE))</f>
        <v xml:space="preserve"> </v>
      </c>
      <c r="D21" s="51">
        <f>IF(ISERROR(VLOOKUP($B21,'М16-18БК'!$B$11:$AK$37,28,FALSE))=TRUE,0,VLOOKUP($B21,'М16-18БК'!$B$11:$AK$37,28,FALSE))</f>
        <v>0</v>
      </c>
      <c r="E21" s="51">
        <f>IF(ISERROR(VLOOKUP($B21,'М16-18БК'!$B$11:$AK$37,28,FALSE))=TRUE,0,VLOOKUP($B21,'М16-18БК'!$B$11:$AK$37,28,FALSE))</f>
        <v>0</v>
      </c>
      <c r="F21" s="51"/>
      <c r="G21" s="51"/>
      <c r="H21" s="51"/>
      <c r="I21" s="51"/>
      <c r="J21" s="51"/>
      <c r="K21" s="51"/>
      <c r="L21" s="52">
        <v>0</v>
      </c>
      <c r="M21" s="49">
        <v>0</v>
      </c>
      <c r="N21" s="53">
        <f t="shared" si="1"/>
        <v>0</v>
      </c>
      <c r="O21" s="55"/>
      <c r="Q21" s="60" t="e">
        <f t="shared" si="2"/>
        <v>#DIV/0!</v>
      </c>
      <c r="R21" s="50"/>
    </row>
    <row r="22" spans="1:18" x14ac:dyDescent="0.25">
      <c r="A22" s="54">
        <v>18</v>
      </c>
      <c r="B22" s="112">
        <v>0</v>
      </c>
      <c r="C22" s="55" t="str">
        <f>IF(ISERROR(VLOOKUP($B22,#REF!,12,FALSE))=TRUE," ",VLOOKUP($B22,#REF!,12,FALSE))</f>
        <v xml:space="preserve"> </v>
      </c>
      <c r="D22" s="51">
        <f>IF(ISERROR(VLOOKUP($B22,'М16-18БК'!$B$11:$AK$37,28,FALSE))=TRUE,0,VLOOKUP($B22,'М16-18БК'!$B$11:$AK$37,28,FALSE))</f>
        <v>0</v>
      </c>
      <c r="E22" s="51">
        <f>IF(ISERROR(VLOOKUP($B22,'М16-18БК'!$B$11:$AK$37,28,FALSE))=TRUE,0,VLOOKUP($B22,'М16-18БК'!$B$11:$AK$37,28,FALSE))</f>
        <v>0</v>
      </c>
      <c r="F22" s="51"/>
      <c r="G22" s="51"/>
      <c r="H22" s="51"/>
      <c r="I22" s="51"/>
      <c r="J22" s="51"/>
      <c r="K22" s="51"/>
      <c r="L22" s="52">
        <v>0</v>
      </c>
      <c r="M22" s="49">
        <v>0</v>
      </c>
      <c r="N22" s="53">
        <f t="shared" si="1"/>
        <v>0</v>
      </c>
      <c r="O22" s="55"/>
      <c r="Q22" s="60" t="e">
        <f t="shared" si="2"/>
        <v>#DIV/0!</v>
      </c>
      <c r="R22" s="55"/>
    </row>
    <row r="23" spans="1:18" x14ac:dyDescent="0.25">
      <c r="A23" s="49">
        <v>19</v>
      </c>
      <c r="B23" s="112">
        <v>0</v>
      </c>
      <c r="C23" s="55" t="str">
        <f>IF(ISERROR(VLOOKUP($B23,#REF!,12,FALSE))=TRUE," ",VLOOKUP($B23,#REF!,12,FALSE))</f>
        <v xml:space="preserve"> </v>
      </c>
      <c r="D23" s="51">
        <f>IF(ISERROR(VLOOKUP($B23,'М16-18БК'!$B$11:$AK$37,28,FALSE))=TRUE,0,VLOOKUP($B23,'М16-18БК'!$B$11:$AK$37,28,FALSE))</f>
        <v>0</v>
      </c>
      <c r="E23" s="51">
        <f>IF(ISERROR(VLOOKUP($B23,'М16-18БК'!$B$11:$AK$37,28,FALSE))=TRUE,0,VLOOKUP($B23,'М16-18БК'!$B$11:$AK$37,28,FALSE))</f>
        <v>0</v>
      </c>
      <c r="F23" s="51"/>
      <c r="G23" s="51"/>
      <c r="H23" s="51"/>
      <c r="I23" s="51"/>
      <c r="J23" s="51"/>
      <c r="K23" s="51"/>
      <c r="L23" s="52">
        <v>0</v>
      </c>
      <c r="M23" s="49">
        <v>0</v>
      </c>
      <c r="N23" s="53">
        <f t="shared" si="1"/>
        <v>0</v>
      </c>
      <c r="O23" s="55"/>
      <c r="Q23" s="60" t="e">
        <f t="shared" si="2"/>
        <v>#DIV/0!</v>
      </c>
      <c r="R23" s="50"/>
    </row>
    <row r="24" spans="1:18" x14ac:dyDescent="0.25">
      <c r="A24" s="54">
        <v>20</v>
      </c>
      <c r="B24" s="112">
        <v>0</v>
      </c>
      <c r="C24" s="55" t="str">
        <f>IF(ISERROR(VLOOKUP($B24,#REF!,12,FALSE))=TRUE," ",VLOOKUP($B24,#REF!,12,FALSE))</f>
        <v xml:space="preserve"> </v>
      </c>
      <c r="D24" s="51">
        <f>IF(ISERROR(VLOOKUP($B24,'М16-18БК'!$B$11:$AK$37,28,FALSE))=TRUE,0,VLOOKUP($B24,'М16-18БК'!$B$11:$AK$37,28,FALSE))</f>
        <v>0</v>
      </c>
      <c r="E24" s="51">
        <f>IF(ISERROR(VLOOKUP($B24,'М16-18БК'!$B$11:$AK$37,28,FALSE))=TRUE,0,VLOOKUP($B24,'М16-18БК'!$B$11:$AK$37,28,FALSE))</f>
        <v>0</v>
      </c>
      <c r="F24" s="51"/>
      <c r="G24" s="51"/>
      <c r="H24" s="51"/>
      <c r="I24" s="51"/>
      <c r="J24" s="51"/>
      <c r="K24" s="51"/>
      <c r="L24" s="52">
        <v>0</v>
      </c>
      <c r="M24" s="49">
        <v>0</v>
      </c>
      <c r="N24" s="53">
        <f t="shared" si="1"/>
        <v>0</v>
      </c>
      <c r="O24" s="55"/>
      <c r="Q24" s="60" t="e">
        <f t="shared" si="2"/>
        <v>#DIV/0!</v>
      </c>
      <c r="R24" s="55"/>
    </row>
    <row r="25" spans="1:18" x14ac:dyDescent="0.25">
      <c r="A25" s="49">
        <v>21</v>
      </c>
      <c r="B25" s="112">
        <v>0</v>
      </c>
      <c r="C25" s="55" t="str">
        <f>IF(ISERROR(VLOOKUP($B25,#REF!,12,FALSE))=TRUE," ",VLOOKUP($B25,#REF!,12,FALSE))</f>
        <v xml:space="preserve"> </v>
      </c>
      <c r="D25" s="51">
        <f>IF(ISERROR(VLOOKUP($B25,'М16-18БК'!$B$11:$AK$37,28,FALSE))=TRUE,0,VLOOKUP($B25,'М16-18БК'!$B$11:$AK$37,28,FALSE))</f>
        <v>0</v>
      </c>
      <c r="E25" s="51">
        <f>IF(ISERROR(VLOOKUP($B25,'М16-18БК'!$B$11:$AK$37,28,FALSE))=TRUE,0,VLOOKUP($B25,'М16-18БК'!$B$11:$AK$37,28,FALSE))</f>
        <v>0</v>
      </c>
      <c r="F25" s="51"/>
      <c r="G25" s="51"/>
      <c r="H25" s="51"/>
      <c r="I25" s="51"/>
      <c r="J25" s="51"/>
      <c r="K25" s="51"/>
      <c r="L25" s="52">
        <v>0</v>
      </c>
      <c r="M25" s="49">
        <v>0</v>
      </c>
      <c r="N25" s="53">
        <f t="shared" si="1"/>
        <v>0</v>
      </c>
      <c r="O25" s="55"/>
      <c r="Q25" s="60" t="e">
        <f t="shared" si="2"/>
        <v>#DIV/0!</v>
      </c>
      <c r="R25" s="50"/>
    </row>
    <row r="26" spans="1:18" x14ac:dyDescent="0.25">
      <c r="A26" s="54">
        <v>22</v>
      </c>
      <c r="B26" s="112">
        <v>0</v>
      </c>
      <c r="C26" s="55" t="str">
        <f>IF(ISERROR(VLOOKUP($B26,#REF!,12,FALSE))=TRUE," ",VLOOKUP($B26,#REF!,12,FALSE))</f>
        <v xml:space="preserve"> </v>
      </c>
      <c r="D26" s="51">
        <f>IF(ISERROR(VLOOKUP($B26,'М16-18БК'!$B$11:$AK$37,28,FALSE))=TRUE,0,VLOOKUP($B26,'М16-18БК'!$B$11:$AK$37,28,FALSE))</f>
        <v>0</v>
      </c>
      <c r="E26" s="51">
        <f>IF(ISERROR(VLOOKUP($B26,'М16-18БК'!$B$11:$AK$37,28,FALSE))=TRUE,0,VLOOKUP($B26,'М16-18БК'!$B$11:$AK$37,28,FALSE))</f>
        <v>0</v>
      </c>
      <c r="F26" s="51"/>
      <c r="G26" s="51"/>
      <c r="H26" s="51"/>
      <c r="I26" s="51"/>
      <c r="J26" s="51"/>
      <c r="K26" s="51"/>
      <c r="L26" s="52">
        <v>0</v>
      </c>
      <c r="M26" s="49">
        <v>0</v>
      </c>
      <c r="N26" s="53">
        <f t="shared" si="1"/>
        <v>0</v>
      </c>
      <c r="O26" s="55"/>
      <c r="Q26" s="60" t="e">
        <f t="shared" si="2"/>
        <v>#DIV/0!</v>
      </c>
      <c r="R26" s="55"/>
    </row>
    <row r="27" spans="1:18" x14ac:dyDescent="0.25">
      <c r="A27" s="49">
        <v>23</v>
      </c>
      <c r="B27" s="112">
        <v>0</v>
      </c>
      <c r="C27" s="55" t="str">
        <f>IF(ISERROR(VLOOKUP($B27,#REF!,12,FALSE))=TRUE," ",VLOOKUP($B27,#REF!,12,FALSE))</f>
        <v xml:space="preserve"> </v>
      </c>
      <c r="D27" s="51">
        <f>IF(ISERROR(VLOOKUP($B27,'М16-18БК'!$B$11:$AK$37,28,FALSE))=TRUE,0,VLOOKUP($B27,'М16-18БК'!$B$11:$AK$37,28,FALSE))</f>
        <v>0</v>
      </c>
      <c r="E27" s="51">
        <f>IF(ISERROR(VLOOKUP($B27,'М16-18БК'!$B$11:$AK$37,28,FALSE))=TRUE,0,VLOOKUP($B27,'М16-18БК'!$B$11:$AK$37,28,FALSE))</f>
        <v>0</v>
      </c>
      <c r="F27" s="51"/>
      <c r="G27" s="51"/>
      <c r="H27" s="51"/>
      <c r="I27" s="51"/>
      <c r="J27" s="51"/>
      <c r="K27" s="51"/>
      <c r="L27" s="52">
        <v>0</v>
      </c>
      <c r="M27" s="49">
        <v>0</v>
      </c>
      <c r="N27" s="53">
        <f t="shared" si="1"/>
        <v>0</v>
      </c>
      <c r="O27" s="55"/>
      <c r="Q27" s="60" t="e">
        <f t="shared" si="2"/>
        <v>#DIV/0!</v>
      </c>
      <c r="R27" s="50"/>
    </row>
    <row r="28" spans="1:18" x14ac:dyDescent="0.25">
      <c r="A28" s="54">
        <v>24</v>
      </c>
      <c r="B28" s="57">
        <v>0</v>
      </c>
      <c r="C28" s="55" t="str">
        <f>IF(ISERROR(VLOOKUP($B28,#REF!,12,FALSE))=TRUE," ",VLOOKUP($B28,#REF!,12,FALSE))</f>
        <v xml:space="preserve"> </v>
      </c>
      <c r="D28" s="51">
        <f>IF(ISERROR(VLOOKUP($B28,'М16-18БК'!$B$11:$AK$37,28,FALSE))=TRUE,0,VLOOKUP($B28,'М16-18БК'!$B$11:$AK$37,28,FALSE))</f>
        <v>0</v>
      </c>
      <c r="E28" s="51">
        <f>IF(ISERROR(VLOOKUP($B28,'М16-18БК'!$B$11:$AK$37,28,FALSE))=TRUE,0,VLOOKUP($B28,'М16-18БК'!$B$11:$AK$37,28,FALSE))</f>
        <v>0</v>
      </c>
      <c r="F28" s="51"/>
      <c r="G28" s="51"/>
      <c r="H28" s="51"/>
      <c r="I28" s="51"/>
      <c r="J28" s="51"/>
      <c r="K28" s="51"/>
      <c r="L28" s="52">
        <v>0</v>
      </c>
      <c r="M28" s="49">
        <v>0</v>
      </c>
      <c r="N28" s="53">
        <f t="shared" si="1"/>
        <v>0</v>
      </c>
      <c r="O28" s="55"/>
      <c r="Q28" s="60" t="e">
        <f t="shared" si="2"/>
        <v>#DIV/0!</v>
      </c>
      <c r="R28" s="55"/>
    </row>
    <row r="29" spans="1:18" x14ac:dyDescent="0.25">
      <c r="A29" s="49">
        <v>25</v>
      </c>
      <c r="B29" s="112">
        <v>0</v>
      </c>
      <c r="C29" s="55" t="str">
        <f>IF(ISERROR(VLOOKUP($B29,#REF!,12,FALSE))=TRUE," ",VLOOKUP($B29,#REF!,12,FALSE))</f>
        <v xml:space="preserve"> </v>
      </c>
      <c r="D29" s="51">
        <f>IF(ISERROR(VLOOKUP($B29,'М16-18БК'!$B$11:$AK$37,28,FALSE))=TRUE,0,VLOOKUP($B29,'М16-18БК'!$B$11:$AK$37,28,FALSE))</f>
        <v>0</v>
      </c>
      <c r="E29" s="51">
        <f>IF(ISERROR(VLOOKUP($B29,'М16-18БК'!$B$11:$AK$37,28,FALSE))=TRUE,0,VLOOKUP($B29,'М16-18БК'!$B$11:$AK$37,28,FALSE))</f>
        <v>0</v>
      </c>
      <c r="F29" s="51"/>
      <c r="G29" s="51"/>
      <c r="H29" s="51"/>
      <c r="I29" s="51"/>
      <c r="J29" s="51"/>
      <c r="K29" s="51"/>
      <c r="L29" s="52">
        <v>0</v>
      </c>
      <c r="M29" s="49">
        <v>0</v>
      </c>
      <c r="N29" s="53">
        <f t="shared" si="1"/>
        <v>0</v>
      </c>
      <c r="O29" s="55"/>
      <c r="Q29" s="60" t="e">
        <f t="shared" si="2"/>
        <v>#DIV/0!</v>
      </c>
      <c r="R29" s="50"/>
    </row>
    <row r="30" spans="1:18" x14ac:dyDescent="0.25">
      <c r="A30" s="54">
        <v>26</v>
      </c>
      <c r="B30" s="112">
        <v>0</v>
      </c>
      <c r="C30" s="55" t="str">
        <f>IF(ISERROR(VLOOKUP($B30,#REF!,12,FALSE))=TRUE," ",VLOOKUP($B30,#REF!,12,FALSE))</f>
        <v xml:space="preserve"> </v>
      </c>
      <c r="D30" s="51">
        <f>IF(ISERROR(VLOOKUP($B30,'М16-18БК'!$B$11:$AK$37,28,FALSE))=TRUE,0,VLOOKUP($B30,'М16-18БК'!$B$11:$AK$37,28,FALSE))</f>
        <v>0</v>
      </c>
      <c r="E30" s="51">
        <f>IF(ISERROR(VLOOKUP($B30,'М16-18БК'!$B$11:$AK$37,28,FALSE))=TRUE,0,VLOOKUP($B30,'М16-18БК'!$B$11:$AK$37,28,FALSE))</f>
        <v>0</v>
      </c>
      <c r="F30" s="51"/>
      <c r="G30" s="51"/>
      <c r="H30" s="51"/>
      <c r="I30" s="51"/>
      <c r="J30" s="51"/>
      <c r="K30" s="51"/>
      <c r="L30" s="52">
        <v>0</v>
      </c>
      <c r="M30" s="49">
        <v>0</v>
      </c>
      <c r="N30" s="53">
        <f t="shared" si="1"/>
        <v>0</v>
      </c>
      <c r="O30" s="55"/>
      <c r="Q30" s="60" t="e">
        <f t="shared" si="2"/>
        <v>#DIV/0!</v>
      </c>
      <c r="R30" s="55"/>
    </row>
    <row r="31" spans="1:18" x14ac:dyDescent="0.25">
      <c r="A31" s="49">
        <v>27</v>
      </c>
      <c r="B31" s="112">
        <v>0</v>
      </c>
      <c r="C31" s="55" t="str">
        <f>IF(ISERROR(VLOOKUP($B31,#REF!,12,FALSE))=TRUE," ",VLOOKUP($B31,#REF!,12,FALSE))</f>
        <v xml:space="preserve"> </v>
      </c>
      <c r="D31" s="51">
        <f>IF(ISERROR(VLOOKUP($B31,'М16-18БК'!$B$11:$AK$37,28,FALSE))=TRUE,0,VLOOKUP($B31,'М16-18БК'!$B$11:$AK$37,28,FALSE))</f>
        <v>0</v>
      </c>
      <c r="E31" s="51">
        <f>IF(ISERROR(VLOOKUP($B31,'М16-18БК'!$B$11:$AK$37,28,FALSE))=TRUE,0,VLOOKUP($B31,'М16-18БК'!$B$11:$AK$37,28,FALSE))</f>
        <v>0</v>
      </c>
      <c r="F31" s="51"/>
      <c r="G31" s="51"/>
      <c r="H31" s="51"/>
      <c r="I31" s="51"/>
      <c r="J31" s="51"/>
      <c r="K31" s="51"/>
      <c r="L31" s="52">
        <v>0</v>
      </c>
      <c r="M31" s="49">
        <v>0</v>
      </c>
      <c r="N31" s="53">
        <f t="shared" si="1"/>
        <v>0</v>
      </c>
      <c r="O31" s="55"/>
      <c r="Q31" s="60" t="e">
        <f t="shared" si="2"/>
        <v>#DIV/0!</v>
      </c>
      <c r="R31" s="50"/>
    </row>
    <row r="32" spans="1:18" x14ac:dyDescent="0.25">
      <c r="A32" s="54">
        <v>28</v>
      </c>
      <c r="B32" s="112">
        <v>0</v>
      </c>
      <c r="C32" s="55" t="str">
        <f>IF(ISERROR(VLOOKUP($B32,#REF!,12,FALSE))=TRUE," ",VLOOKUP($B32,#REF!,12,FALSE))</f>
        <v xml:space="preserve"> </v>
      </c>
      <c r="D32" s="51">
        <f>IF(ISERROR(VLOOKUP($B32,'М16-18БК'!$B$11:$AK$37,28,FALSE))=TRUE,0,VLOOKUP($B32,'М16-18БК'!$B$11:$AK$37,28,FALSE))</f>
        <v>0</v>
      </c>
      <c r="E32" s="51">
        <f>IF(ISERROR(VLOOKUP($B32,'М16-18БК'!$B$11:$AK$37,28,FALSE))=TRUE,0,VLOOKUP($B32,'М16-18БК'!$B$11:$AK$37,28,FALSE))</f>
        <v>0</v>
      </c>
      <c r="F32" s="51"/>
      <c r="G32" s="51"/>
      <c r="H32" s="51"/>
      <c r="I32" s="51"/>
      <c r="J32" s="51"/>
      <c r="K32" s="51"/>
      <c r="L32" s="52">
        <v>0</v>
      </c>
      <c r="M32" s="49">
        <v>0</v>
      </c>
      <c r="N32" s="53">
        <f t="shared" si="1"/>
        <v>0</v>
      </c>
      <c r="O32" s="55"/>
      <c r="Q32" s="60" t="e">
        <f t="shared" si="2"/>
        <v>#DIV/0!</v>
      </c>
      <c r="R32" s="55"/>
    </row>
    <row r="33" spans="1:18" x14ac:dyDescent="0.25">
      <c r="A33" s="49">
        <v>29</v>
      </c>
      <c r="B33" s="112">
        <v>0</v>
      </c>
      <c r="C33" s="55" t="str">
        <f>IF(ISERROR(VLOOKUP($B33,#REF!,12,FALSE))=TRUE," ",VLOOKUP($B33,#REF!,12,FALSE))</f>
        <v xml:space="preserve"> </v>
      </c>
      <c r="D33" s="51">
        <f>IF(ISERROR(VLOOKUP($B33,'М16-18БК'!$B$11:$AK$37,28,FALSE))=TRUE,0,VLOOKUP($B33,'М16-18БК'!$B$11:$AK$37,28,FALSE))</f>
        <v>0</v>
      </c>
      <c r="E33" s="51">
        <f>IF(ISERROR(VLOOKUP($B33,'М16-18БК'!$B$11:$AK$37,28,FALSE))=TRUE,0,VLOOKUP($B33,'М16-18БК'!$B$11:$AK$37,28,FALSE))</f>
        <v>0</v>
      </c>
      <c r="F33" s="51"/>
      <c r="G33" s="51"/>
      <c r="H33" s="51"/>
      <c r="I33" s="51"/>
      <c r="J33" s="51"/>
      <c r="K33" s="51"/>
      <c r="L33" s="52">
        <v>0</v>
      </c>
      <c r="M33" s="49">
        <v>0</v>
      </c>
      <c r="N33" s="53">
        <f t="shared" si="1"/>
        <v>0</v>
      </c>
      <c r="O33" s="55"/>
      <c r="Q33" s="60" t="e">
        <f t="shared" si="2"/>
        <v>#DIV/0!</v>
      </c>
      <c r="R33" s="50"/>
    </row>
    <row r="34" spans="1:18" x14ac:dyDescent="0.25">
      <c r="A34" s="54">
        <v>30</v>
      </c>
      <c r="B34" s="112">
        <v>0</v>
      </c>
      <c r="C34" s="55" t="str">
        <f>IF(ISERROR(VLOOKUP($B34,#REF!,12,FALSE))=TRUE," ",VLOOKUP($B34,#REF!,12,FALSE))</f>
        <v xml:space="preserve"> </v>
      </c>
      <c r="D34" s="51">
        <f>IF(ISERROR(VLOOKUP($B34,'М16-18БК'!$B$11:$AK$37,28,FALSE))=TRUE,0,VLOOKUP($B34,'М16-18БК'!$B$11:$AK$37,28,FALSE))</f>
        <v>0</v>
      </c>
      <c r="E34" s="51">
        <f>IF(ISERROR(VLOOKUP($B34,'М16-18БК'!$B$11:$AK$37,28,FALSE))=TRUE,0,VLOOKUP($B34,'М16-18БК'!$B$11:$AK$37,28,FALSE))</f>
        <v>0</v>
      </c>
      <c r="F34" s="51"/>
      <c r="G34" s="51"/>
      <c r="H34" s="51"/>
      <c r="I34" s="51"/>
      <c r="J34" s="51"/>
      <c r="K34" s="51"/>
      <c r="L34" s="52">
        <v>0</v>
      </c>
      <c r="M34" s="49">
        <v>0</v>
      </c>
      <c r="N34" s="53">
        <f t="shared" si="1"/>
        <v>0</v>
      </c>
      <c r="O34" s="55"/>
      <c r="Q34" s="60" t="e">
        <f t="shared" si="2"/>
        <v>#DIV/0!</v>
      </c>
      <c r="R34" s="55"/>
    </row>
  </sheetData>
  <mergeCells count="6">
    <mergeCell ref="Q3:R3"/>
    <mergeCell ref="A3:A4"/>
    <mergeCell ref="B3:B4"/>
    <mergeCell ref="C3:C4"/>
    <mergeCell ref="D3:M3"/>
    <mergeCell ref="N3:O3"/>
  </mergeCell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H40"/>
  <sheetViews>
    <sheetView showGridLines="0" showZeros="0" workbookViewId="0">
      <selection activeCell="B45" sqref="B45"/>
    </sheetView>
  </sheetViews>
  <sheetFormatPr defaultRowHeight="12.75" x14ac:dyDescent="0.2"/>
  <cols>
    <col min="1" max="1" width="3.85546875" customWidth="1"/>
    <col min="2" max="2" width="17.5703125" customWidth="1"/>
    <col min="3" max="3" width="5.5703125" customWidth="1"/>
    <col min="4" max="4" width="4.42578125" style="2" customWidth="1"/>
    <col min="5" max="5" width="7" customWidth="1"/>
    <col min="6" max="6" width="5.85546875" customWidth="1"/>
    <col min="7" max="7" width="3.42578125" customWidth="1"/>
    <col min="8" max="8" width="7.28515625" customWidth="1"/>
    <col min="9" max="9" width="7.28515625" hidden="1" customWidth="1"/>
    <col min="10" max="10" width="4.85546875" customWidth="1"/>
    <col min="11" max="11" width="3.5703125" customWidth="1"/>
    <col min="12" max="12" width="9.5703125" customWidth="1"/>
    <col min="13" max="13" width="3.5703125" customWidth="1"/>
    <col min="14" max="14" width="9.28515625" customWidth="1"/>
    <col min="15" max="15" width="3.5703125" customWidth="1"/>
    <col min="16" max="16" width="9.42578125" customWidth="1"/>
    <col min="17" max="17" width="3.5703125" customWidth="1"/>
    <col min="18" max="18" width="9.42578125" customWidth="1"/>
    <col min="19" max="19" width="3.5703125" customWidth="1"/>
    <col min="20" max="20" width="9.42578125" customWidth="1"/>
    <col min="21" max="21" width="3.7109375" hidden="1" customWidth="1"/>
    <col min="22" max="22" width="9.42578125" hidden="1" customWidth="1"/>
    <col min="23" max="23" width="4.28515625" customWidth="1"/>
    <col min="24" max="24" width="9.5703125" customWidth="1"/>
    <col min="25" max="25" width="6.28515625" customWidth="1"/>
    <col min="26" max="26" width="5.7109375" customWidth="1"/>
    <col min="27" max="27" width="6.28515625" customWidth="1"/>
    <col min="28" max="28" width="8.28515625" customWidth="1"/>
    <col min="29" max="33" width="6.28515625" style="2" hidden="1" customWidth="1"/>
    <col min="34" max="34" width="6.28515625" hidden="1" customWidth="1"/>
  </cols>
  <sheetData>
    <row r="1" spans="1:34" ht="57.75" customHeight="1" x14ac:dyDescent="0.25">
      <c r="B1" s="1" t="s">
        <v>2</v>
      </c>
      <c r="O1" s="27" t="s">
        <v>3</v>
      </c>
      <c r="Z1" s="11"/>
    </row>
    <row r="2" spans="1:34" ht="15" x14ac:dyDescent="0.25">
      <c r="L2" s="3"/>
      <c r="O2" s="26" t="s">
        <v>141</v>
      </c>
      <c r="Z2" s="11"/>
    </row>
    <row r="3" spans="1:34" ht="15" x14ac:dyDescent="0.25">
      <c r="A3" t="s">
        <v>4</v>
      </c>
      <c r="L3" s="3"/>
      <c r="O3" s="26" t="s">
        <v>142</v>
      </c>
      <c r="Z3" s="11"/>
    </row>
    <row r="4" spans="1:34" ht="15" x14ac:dyDescent="0.25">
      <c r="K4" s="3"/>
      <c r="L4" s="3"/>
      <c r="O4" s="26" t="s">
        <v>143</v>
      </c>
      <c r="Z4" s="11"/>
    </row>
    <row r="5" spans="1:34" x14ac:dyDescent="0.2">
      <c r="B5" s="31">
        <v>43373</v>
      </c>
      <c r="Z5" s="11"/>
    </row>
    <row r="6" spans="1:34" ht="15.75" x14ac:dyDescent="0.25">
      <c r="J6" s="4" t="s">
        <v>5</v>
      </c>
      <c r="N6" s="24" t="s">
        <v>86</v>
      </c>
      <c r="O6" s="12"/>
      <c r="P6" t="s">
        <v>14</v>
      </c>
      <c r="W6" s="2"/>
      <c r="X6" s="2"/>
      <c r="Y6" s="2">
        <v>80</v>
      </c>
      <c r="Z6" s="11" t="s">
        <v>15</v>
      </c>
      <c r="AA6" s="11"/>
    </row>
    <row r="7" spans="1:34" ht="13.5" thickBot="1" x14ac:dyDescent="0.25">
      <c r="A7" s="5"/>
      <c r="B7" s="28">
        <v>43373</v>
      </c>
      <c r="C7" s="17" t="s">
        <v>6</v>
      </c>
      <c r="D7" s="6"/>
      <c r="E7" s="5"/>
      <c r="F7" s="5"/>
      <c r="G7" s="5"/>
      <c r="H7" s="5"/>
      <c r="I7" s="74"/>
      <c r="J7" s="5"/>
      <c r="K7" s="74"/>
      <c r="L7" s="106" t="s">
        <v>79</v>
      </c>
      <c r="M7" s="17">
        <v>5</v>
      </c>
      <c r="N7" s="5"/>
      <c r="O7" s="5"/>
      <c r="P7" s="5" t="s">
        <v>16</v>
      </c>
      <c r="Q7" s="5"/>
      <c r="R7" s="5"/>
      <c r="S7" s="5"/>
      <c r="T7" s="5"/>
      <c r="U7" s="5"/>
      <c r="V7" s="5"/>
      <c r="W7" s="79"/>
      <c r="X7" s="79"/>
      <c r="Y7" s="79">
        <v>3.472222222222222E-3</v>
      </c>
      <c r="Z7" s="13" t="s">
        <v>60</v>
      </c>
      <c r="AA7" s="13"/>
    </row>
    <row r="8" spans="1:34" ht="13.5" customHeight="1" thickTop="1" x14ac:dyDescent="0.2">
      <c r="A8" s="7" t="s">
        <v>7</v>
      </c>
      <c r="B8" s="7" t="s">
        <v>8</v>
      </c>
      <c r="C8" s="7" t="s">
        <v>9</v>
      </c>
      <c r="D8" s="129" t="s">
        <v>59</v>
      </c>
      <c r="E8" s="7" t="s">
        <v>17</v>
      </c>
      <c r="F8" s="129" t="s">
        <v>42</v>
      </c>
      <c r="G8" s="129" t="s">
        <v>37</v>
      </c>
      <c r="H8" s="129" t="s">
        <v>36</v>
      </c>
      <c r="I8" s="147" t="s">
        <v>56</v>
      </c>
      <c r="J8" s="132" t="s">
        <v>38</v>
      </c>
      <c r="K8" s="143" t="s">
        <v>98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0" t="s">
        <v>97</v>
      </c>
    </row>
    <row r="9" spans="1:34" ht="12.75" customHeight="1" x14ac:dyDescent="0.2">
      <c r="A9" s="7" t="s">
        <v>21</v>
      </c>
      <c r="B9" s="7"/>
      <c r="C9" s="7" t="s">
        <v>1</v>
      </c>
      <c r="D9" s="130"/>
      <c r="E9" s="7" t="s">
        <v>18</v>
      </c>
      <c r="F9" s="130"/>
      <c r="G9" s="130"/>
      <c r="H9" s="130"/>
      <c r="I9" s="138"/>
      <c r="J9" s="132"/>
      <c r="K9" s="141" t="s">
        <v>99</v>
      </c>
      <c r="L9" s="142"/>
      <c r="M9" s="141" t="s">
        <v>100</v>
      </c>
      <c r="N9" s="142"/>
      <c r="O9" s="141" t="s">
        <v>101</v>
      </c>
      <c r="P9" s="142"/>
      <c r="Q9" s="141" t="s">
        <v>102</v>
      </c>
      <c r="R9" s="142"/>
      <c r="S9" s="141" t="s">
        <v>103</v>
      </c>
      <c r="T9" s="142"/>
      <c r="U9" s="141" t="s">
        <v>104</v>
      </c>
      <c r="V9" s="142"/>
      <c r="W9" s="134" t="s">
        <v>39</v>
      </c>
      <c r="X9" s="135"/>
      <c r="Y9" s="145" t="s">
        <v>67</v>
      </c>
      <c r="Z9" s="136" t="s">
        <v>68</v>
      </c>
      <c r="AA9" s="130" t="s">
        <v>33</v>
      </c>
      <c r="AB9" s="132"/>
    </row>
    <row r="10" spans="1:34" ht="16.5" customHeight="1" thickBot="1" x14ac:dyDescent="0.25">
      <c r="A10" s="15"/>
      <c r="B10" s="15"/>
      <c r="C10" s="15"/>
      <c r="D10" s="131"/>
      <c r="E10" s="15"/>
      <c r="F10" s="131"/>
      <c r="G10" s="131"/>
      <c r="H10" s="131"/>
      <c r="I10" s="139"/>
      <c r="J10" s="133"/>
      <c r="K10" s="83" t="s">
        <v>58</v>
      </c>
      <c r="L10" s="82" t="s">
        <v>57</v>
      </c>
      <c r="M10" s="83" t="s">
        <v>58</v>
      </c>
      <c r="N10" s="82" t="s">
        <v>57</v>
      </c>
      <c r="O10" s="83" t="s">
        <v>58</v>
      </c>
      <c r="P10" s="82" t="s">
        <v>57</v>
      </c>
      <c r="Q10" s="83" t="s">
        <v>58</v>
      </c>
      <c r="R10" s="82" t="s">
        <v>57</v>
      </c>
      <c r="S10" s="83" t="s">
        <v>58</v>
      </c>
      <c r="T10" s="82" t="s">
        <v>57</v>
      </c>
      <c r="U10" s="83" t="s">
        <v>58</v>
      </c>
      <c r="V10" s="82" t="s">
        <v>57</v>
      </c>
      <c r="W10" s="83" t="s">
        <v>58</v>
      </c>
      <c r="X10" s="82" t="s">
        <v>57</v>
      </c>
      <c r="Y10" s="146"/>
      <c r="Z10" s="137"/>
      <c r="AA10" s="131"/>
      <c r="AB10" s="133"/>
      <c r="AC10" s="128" t="s">
        <v>66</v>
      </c>
      <c r="AD10" s="128"/>
      <c r="AE10" s="128"/>
      <c r="AF10" s="128"/>
      <c r="AG10" s="128"/>
    </row>
    <row r="11" spans="1:34" ht="13.5" thickTop="1" x14ac:dyDescent="0.2">
      <c r="A11" s="8">
        <v>2</v>
      </c>
      <c r="B11" s="16" t="s">
        <v>30</v>
      </c>
      <c r="C11" s="8">
        <v>1</v>
      </c>
      <c r="D11" s="8" t="s">
        <v>140</v>
      </c>
      <c r="E11" s="8">
        <v>2.4</v>
      </c>
      <c r="F11" s="33">
        <v>100</v>
      </c>
      <c r="G11" s="8" t="s">
        <v>125</v>
      </c>
      <c r="H11" s="66">
        <v>2229</v>
      </c>
      <c r="I11" s="84" t="s">
        <v>54</v>
      </c>
      <c r="J11" s="73">
        <v>1</v>
      </c>
      <c r="K11" s="61">
        <v>48</v>
      </c>
      <c r="L11" s="77">
        <v>5.6953472222222223E-3</v>
      </c>
      <c r="M11" s="61">
        <v>48</v>
      </c>
      <c r="N11" s="77">
        <v>5.5807870370370369E-3</v>
      </c>
      <c r="O11" s="61">
        <v>54</v>
      </c>
      <c r="P11" s="77">
        <v>5.6407291666666672E-3</v>
      </c>
      <c r="Q11" s="61">
        <v>53</v>
      </c>
      <c r="R11" s="77">
        <v>5.6161342592592591E-3</v>
      </c>
      <c r="S11" s="61">
        <v>0</v>
      </c>
      <c r="T11" s="77">
        <v>0</v>
      </c>
      <c r="U11" s="61">
        <v>0</v>
      </c>
      <c r="V11" s="77">
        <v>0</v>
      </c>
      <c r="W11" s="107">
        <v>203</v>
      </c>
      <c r="X11" s="100">
        <v>2.2532997685185185E-2</v>
      </c>
      <c r="Y11" s="78">
        <v>30.030033115014962</v>
      </c>
      <c r="Z11" s="85" t="s">
        <v>28</v>
      </c>
      <c r="AA11" s="38">
        <v>1</v>
      </c>
      <c r="AB11" s="115">
        <v>400</v>
      </c>
      <c r="AC11" s="86">
        <v>48</v>
      </c>
      <c r="AD11" s="87">
        <v>48</v>
      </c>
      <c r="AE11" s="87">
        <v>54</v>
      </c>
      <c r="AF11" s="87">
        <v>53</v>
      </c>
      <c r="AG11" s="88">
        <v>0</v>
      </c>
      <c r="AH11" s="32">
        <v>0</v>
      </c>
    </row>
    <row r="12" spans="1:34" x14ac:dyDescent="0.2">
      <c r="A12" s="8">
        <v>3</v>
      </c>
      <c r="B12" s="16" t="s">
        <v>77</v>
      </c>
      <c r="C12" s="8">
        <v>2</v>
      </c>
      <c r="D12" s="8" t="s">
        <v>81</v>
      </c>
      <c r="E12" s="8">
        <v>0</v>
      </c>
      <c r="F12" s="33">
        <v>75</v>
      </c>
      <c r="G12" s="8">
        <v>3</v>
      </c>
      <c r="H12" s="66">
        <v>1815</v>
      </c>
      <c r="I12" s="84" t="s">
        <v>78</v>
      </c>
      <c r="J12" s="73">
        <v>2</v>
      </c>
      <c r="K12" s="61">
        <v>42</v>
      </c>
      <c r="L12" s="77">
        <v>5.6887268518518511E-3</v>
      </c>
      <c r="M12" s="61">
        <v>43</v>
      </c>
      <c r="N12" s="77">
        <v>5.6317129629629634E-3</v>
      </c>
      <c r="O12" s="61">
        <v>47</v>
      </c>
      <c r="P12" s="77">
        <v>5.6252430555555561E-3</v>
      </c>
      <c r="Q12" s="61">
        <v>36</v>
      </c>
      <c r="R12" s="77">
        <v>5.6057870370370367E-3</v>
      </c>
      <c r="S12" s="61">
        <v>0</v>
      </c>
      <c r="T12" s="77">
        <v>0</v>
      </c>
      <c r="U12" s="61">
        <v>0</v>
      </c>
      <c r="V12" s="77">
        <v>0</v>
      </c>
      <c r="W12" s="107">
        <v>168</v>
      </c>
      <c r="X12" s="100">
        <v>2.2551469907407407E-2</v>
      </c>
      <c r="Y12" s="78">
        <v>24.832084218867639</v>
      </c>
      <c r="Z12" s="85">
        <v>1</v>
      </c>
      <c r="AA12" s="38">
        <v>2</v>
      </c>
      <c r="AB12" s="116">
        <v>300</v>
      </c>
      <c r="AC12" s="9">
        <v>42</v>
      </c>
      <c r="AD12" s="8">
        <v>43</v>
      </c>
      <c r="AE12" s="8">
        <v>47</v>
      </c>
      <c r="AF12" s="8">
        <v>36</v>
      </c>
      <c r="AG12" s="34">
        <v>0</v>
      </c>
      <c r="AH12" s="32">
        <v>0</v>
      </c>
    </row>
    <row r="13" spans="1:34" x14ac:dyDescent="0.2">
      <c r="A13" s="8">
        <v>1</v>
      </c>
      <c r="B13" s="16" t="s">
        <v>26</v>
      </c>
      <c r="C13" s="8" t="s">
        <v>139</v>
      </c>
      <c r="D13" s="8" t="s">
        <v>140</v>
      </c>
      <c r="E13" s="8">
        <v>2.4</v>
      </c>
      <c r="F13" s="33">
        <v>56.25</v>
      </c>
      <c r="G13" s="8" t="s">
        <v>125</v>
      </c>
      <c r="H13" s="66">
        <v>2202</v>
      </c>
      <c r="I13" s="84" t="s">
        <v>55</v>
      </c>
      <c r="J13" s="73">
        <v>3</v>
      </c>
      <c r="K13" s="61">
        <v>45</v>
      </c>
      <c r="L13" s="77">
        <v>5.6405902777777782E-3</v>
      </c>
      <c r="M13" s="61">
        <v>44</v>
      </c>
      <c r="N13" s="77">
        <v>5.5703009259259256E-3</v>
      </c>
      <c r="O13" s="61">
        <v>18</v>
      </c>
      <c r="P13" s="77">
        <v>2.0881944444444446E-3</v>
      </c>
      <c r="Q13" s="61">
        <v>48</v>
      </c>
      <c r="R13" s="77">
        <v>5.6706712962962961E-3</v>
      </c>
      <c r="S13" s="61">
        <v>0</v>
      </c>
      <c r="T13" s="77">
        <v>0</v>
      </c>
      <c r="U13" s="61">
        <v>0</v>
      </c>
      <c r="V13" s="77">
        <v>0</v>
      </c>
      <c r="W13" s="107">
        <v>155</v>
      </c>
      <c r="X13" s="100">
        <v>1.8969756944444444E-2</v>
      </c>
      <c r="Y13" s="78">
        <v>27.236335614620497</v>
      </c>
      <c r="Z13" s="101">
        <v>1</v>
      </c>
      <c r="AA13" s="38">
        <v>3</v>
      </c>
      <c r="AB13" s="116">
        <v>225</v>
      </c>
      <c r="AC13" s="9">
        <v>45</v>
      </c>
      <c r="AD13" s="8">
        <v>44</v>
      </c>
      <c r="AE13" s="8">
        <v>18</v>
      </c>
      <c r="AF13" s="8">
        <v>48</v>
      </c>
      <c r="AG13" s="34">
        <v>0</v>
      </c>
      <c r="AH13" s="32">
        <v>0</v>
      </c>
    </row>
    <row r="14" spans="1:34" x14ac:dyDescent="0.2">
      <c r="A14" s="8">
        <v>4</v>
      </c>
      <c r="B14" s="16" t="s">
        <v>29</v>
      </c>
      <c r="C14" s="8">
        <v>2</v>
      </c>
      <c r="D14" s="8" t="s">
        <v>140</v>
      </c>
      <c r="E14" s="8">
        <v>27.55</v>
      </c>
      <c r="F14" s="33">
        <v>42.25</v>
      </c>
      <c r="G14" s="8">
        <v>5</v>
      </c>
      <c r="H14" s="66">
        <v>2256</v>
      </c>
      <c r="I14" s="84" t="s">
        <v>53</v>
      </c>
      <c r="J14" s="73">
        <v>4</v>
      </c>
      <c r="K14" s="61">
        <v>0</v>
      </c>
      <c r="L14" s="77">
        <v>0</v>
      </c>
      <c r="M14" s="61">
        <v>13</v>
      </c>
      <c r="N14" s="77">
        <v>5.7246874999999997E-3</v>
      </c>
      <c r="O14" s="61">
        <v>16</v>
      </c>
      <c r="P14" s="77">
        <v>5.887546296296297E-3</v>
      </c>
      <c r="Q14" s="61">
        <v>9</v>
      </c>
      <c r="R14" s="77">
        <v>1.640810185185185E-3</v>
      </c>
      <c r="S14" s="61">
        <v>0</v>
      </c>
      <c r="T14" s="77">
        <v>0</v>
      </c>
      <c r="U14" s="61">
        <v>0</v>
      </c>
      <c r="V14" s="77">
        <v>0</v>
      </c>
      <c r="W14" s="107">
        <v>38</v>
      </c>
      <c r="X14" s="100">
        <v>1.325304398148148E-2</v>
      </c>
      <c r="Y14" s="78">
        <v>9.5575527285398287</v>
      </c>
      <c r="Z14" s="85">
        <v>3</v>
      </c>
      <c r="AA14" s="38">
        <v>4</v>
      </c>
      <c r="AB14" s="116">
        <v>169</v>
      </c>
      <c r="AC14" s="9">
        <v>0</v>
      </c>
      <c r="AD14" s="8">
        <v>13</v>
      </c>
      <c r="AE14" s="8">
        <v>16</v>
      </c>
      <c r="AF14" s="8">
        <v>9</v>
      </c>
      <c r="AG14" s="34">
        <v>0</v>
      </c>
      <c r="AH14" s="32">
        <v>0</v>
      </c>
    </row>
    <row r="15" spans="1:34" x14ac:dyDescent="0.2">
      <c r="A15" s="8">
        <v>5</v>
      </c>
      <c r="B15" s="16" t="s">
        <v>41</v>
      </c>
      <c r="C15" s="8" t="s">
        <v>41</v>
      </c>
      <c r="D15" s="8" t="s">
        <v>41</v>
      </c>
      <c r="E15" s="8" t="s">
        <v>41</v>
      </c>
      <c r="F15" s="33" t="s">
        <v>41</v>
      </c>
      <c r="G15" s="8" t="s">
        <v>41</v>
      </c>
      <c r="H15" s="66" t="s">
        <v>41</v>
      </c>
      <c r="I15" s="84" t="s">
        <v>41</v>
      </c>
      <c r="J15" s="73">
        <v>0</v>
      </c>
      <c r="K15" s="61">
        <v>0</v>
      </c>
      <c r="L15" s="77">
        <v>0</v>
      </c>
      <c r="M15" s="61">
        <v>0</v>
      </c>
      <c r="N15" s="77">
        <v>0</v>
      </c>
      <c r="O15" s="61">
        <v>0</v>
      </c>
      <c r="P15" s="77">
        <v>0</v>
      </c>
      <c r="Q15" s="61">
        <v>0</v>
      </c>
      <c r="R15" s="77">
        <v>0</v>
      </c>
      <c r="S15" s="61">
        <v>0</v>
      </c>
      <c r="T15" s="77">
        <v>0</v>
      </c>
      <c r="U15" s="61">
        <v>0</v>
      </c>
      <c r="V15" s="77">
        <v>0</v>
      </c>
      <c r="W15" s="107">
        <v>0</v>
      </c>
      <c r="X15" s="100">
        <v>0</v>
      </c>
      <c r="Y15" s="78">
        <v>0</v>
      </c>
      <c r="Z15" s="85" t="s">
        <v>41</v>
      </c>
      <c r="AA15" s="38"/>
      <c r="AB15" s="116">
        <v>0</v>
      </c>
      <c r="AC15" s="9">
        <v>0</v>
      </c>
      <c r="AD15" s="8">
        <v>0</v>
      </c>
      <c r="AE15" s="8">
        <v>0</v>
      </c>
      <c r="AF15" s="8">
        <v>0</v>
      </c>
      <c r="AG15" s="34">
        <v>0</v>
      </c>
      <c r="AH15" s="32">
        <v>0</v>
      </c>
    </row>
    <row r="16" spans="1:34" hidden="1" x14ac:dyDescent="0.2">
      <c r="A16" s="8">
        <v>6</v>
      </c>
      <c r="B16" s="16" t="s">
        <v>41</v>
      </c>
      <c r="C16" s="8" t="s">
        <v>41</v>
      </c>
      <c r="D16" s="8" t="s">
        <v>41</v>
      </c>
      <c r="E16" s="8" t="s">
        <v>41</v>
      </c>
      <c r="F16" s="33" t="s">
        <v>41</v>
      </c>
      <c r="G16" s="8" t="s">
        <v>41</v>
      </c>
      <c r="H16" s="66" t="s">
        <v>41</v>
      </c>
      <c r="I16" s="84" t="s">
        <v>41</v>
      </c>
      <c r="J16" s="73">
        <v>0</v>
      </c>
      <c r="K16" s="61">
        <v>0</v>
      </c>
      <c r="L16" s="77">
        <v>0</v>
      </c>
      <c r="M16" s="61">
        <v>0</v>
      </c>
      <c r="N16" s="77">
        <v>0</v>
      </c>
      <c r="O16" s="61">
        <v>0</v>
      </c>
      <c r="P16" s="77">
        <v>0</v>
      </c>
      <c r="Q16" s="61">
        <v>0</v>
      </c>
      <c r="R16" s="77">
        <v>0</v>
      </c>
      <c r="S16" s="61">
        <v>0</v>
      </c>
      <c r="T16" s="77">
        <v>0</v>
      </c>
      <c r="U16" s="61">
        <v>0</v>
      </c>
      <c r="V16" s="77">
        <v>0</v>
      </c>
      <c r="W16" s="107">
        <v>0</v>
      </c>
      <c r="X16" s="100">
        <v>0</v>
      </c>
      <c r="Y16" s="78">
        <v>0</v>
      </c>
      <c r="Z16" s="85" t="s">
        <v>41</v>
      </c>
      <c r="AA16" s="38"/>
      <c r="AB16" s="116">
        <v>0</v>
      </c>
      <c r="AC16" s="9">
        <v>0</v>
      </c>
      <c r="AD16" s="8">
        <v>0</v>
      </c>
      <c r="AE16" s="8">
        <v>0</v>
      </c>
      <c r="AF16" s="8">
        <v>0</v>
      </c>
      <c r="AG16" s="34">
        <v>0</v>
      </c>
      <c r="AH16" s="32">
        <v>0</v>
      </c>
    </row>
    <row r="17" spans="1:34" hidden="1" x14ac:dyDescent="0.2">
      <c r="A17" s="8">
        <v>7</v>
      </c>
      <c r="B17" s="16" t="s">
        <v>41</v>
      </c>
      <c r="C17" s="8" t="s">
        <v>41</v>
      </c>
      <c r="D17" s="8" t="s">
        <v>41</v>
      </c>
      <c r="E17" s="8" t="s">
        <v>41</v>
      </c>
      <c r="F17" s="33" t="s">
        <v>41</v>
      </c>
      <c r="G17" s="8" t="s">
        <v>41</v>
      </c>
      <c r="H17" s="66" t="s">
        <v>41</v>
      </c>
      <c r="I17" s="84" t="s">
        <v>41</v>
      </c>
      <c r="J17" s="73">
        <v>0</v>
      </c>
      <c r="K17" s="61">
        <v>0</v>
      </c>
      <c r="L17" s="77">
        <v>0</v>
      </c>
      <c r="M17" s="61">
        <v>0</v>
      </c>
      <c r="N17" s="77">
        <v>0</v>
      </c>
      <c r="O17" s="61">
        <v>0</v>
      </c>
      <c r="P17" s="77">
        <v>0</v>
      </c>
      <c r="Q17" s="61">
        <v>0</v>
      </c>
      <c r="R17" s="77">
        <v>0</v>
      </c>
      <c r="S17" s="61">
        <v>0</v>
      </c>
      <c r="T17" s="77">
        <v>0</v>
      </c>
      <c r="U17" s="61">
        <v>0</v>
      </c>
      <c r="V17" s="77">
        <v>0</v>
      </c>
      <c r="W17" s="107">
        <v>0</v>
      </c>
      <c r="X17" s="100">
        <v>0</v>
      </c>
      <c r="Y17" s="78">
        <v>0</v>
      </c>
      <c r="Z17" s="85" t="s">
        <v>41</v>
      </c>
      <c r="AA17" s="38"/>
      <c r="AB17" s="116">
        <v>0</v>
      </c>
      <c r="AC17" s="9">
        <v>0</v>
      </c>
      <c r="AD17" s="8">
        <v>0</v>
      </c>
      <c r="AE17" s="8">
        <v>0</v>
      </c>
      <c r="AF17" s="8">
        <v>0</v>
      </c>
      <c r="AG17" s="34">
        <v>0</v>
      </c>
      <c r="AH17" s="32">
        <v>0</v>
      </c>
    </row>
    <row r="18" spans="1:34" hidden="1" x14ac:dyDescent="0.2">
      <c r="A18" s="8">
        <v>8</v>
      </c>
      <c r="B18" s="16" t="s">
        <v>41</v>
      </c>
      <c r="C18" s="8" t="s">
        <v>41</v>
      </c>
      <c r="D18" s="8" t="s">
        <v>41</v>
      </c>
      <c r="E18" s="8" t="s">
        <v>41</v>
      </c>
      <c r="F18" s="33" t="s">
        <v>41</v>
      </c>
      <c r="G18" s="8" t="s">
        <v>41</v>
      </c>
      <c r="H18" s="66" t="s">
        <v>41</v>
      </c>
      <c r="I18" s="84" t="s">
        <v>41</v>
      </c>
      <c r="J18" s="73">
        <v>0</v>
      </c>
      <c r="K18" s="61">
        <v>0</v>
      </c>
      <c r="L18" s="77">
        <v>0</v>
      </c>
      <c r="M18" s="61">
        <v>0</v>
      </c>
      <c r="N18" s="77">
        <v>0</v>
      </c>
      <c r="O18" s="61">
        <v>0</v>
      </c>
      <c r="P18" s="77">
        <v>0</v>
      </c>
      <c r="Q18" s="61">
        <v>0</v>
      </c>
      <c r="R18" s="77">
        <v>0</v>
      </c>
      <c r="S18" s="61">
        <v>0</v>
      </c>
      <c r="T18" s="77">
        <v>0</v>
      </c>
      <c r="U18" s="61">
        <v>0</v>
      </c>
      <c r="V18" s="77">
        <v>0</v>
      </c>
      <c r="W18" s="107">
        <v>0</v>
      </c>
      <c r="X18" s="100">
        <v>0</v>
      </c>
      <c r="Y18" s="78">
        <v>0</v>
      </c>
      <c r="Z18" s="85" t="s">
        <v>41</v>
      </c>
      <c r="AA18" s="38"/>
      <c r="AB18" s="116">
        <v>0</v>
      </c>
      <c r="AC18" s="9">
        <v>0</v>
      </c>
      <c r="AD18" s="8">
        <v>0</v>
      </c>
      <c r="AE18" s="8">
        <v>0</v>
      </c>
      <c r="AF18" s="8">
        <v>0</v>
      </c>
      <c r="AG18" s="34">
        <v>0</v>
      </c>
      <c r="AH18" s="32">
        <v>0</v>
      </c>
    </row>
    <row r="19" spans="1:34" ht="12.75" hidden="1" customHeight="1" x14ac:dyDescent="0.2">
      <c r="A19" s="8">
        <v>9</v>
      </c>
      <c r="B19" s="16" t="s">
        <v>41</v>
      </c>
      <c r="C19" s="8" t="s">
        <v>41</v>
      </c>
      <c r="D19" s="8" t="s">
        <v>41</v>
      </c>
      <c r="E19" s="8" t="s">
        <v>41</v>
      </c>
      <c r="F19" s="33" t="s">
        <v>41</v>
      </c>
      <c r="G19" s="8" t="s">
        <v>41</v>
      </c>
      <c r="H19" s="66" t="s">
        <v>41</v>
      </c>
      <c r="I19" s="84" t="s">
        <v>41</v>
      </c>
      <c r="J19" s="73">
        <v>0</v>
      </c>
      <c r="K19" s="61">
        <v>0</v>
      </c>
      <c r="L19" s="77">
        <v>0</v>
      </c>
      <c r="M19" s="61">
        <v>0</v>
      </c>
      <c r="N19" s="77">
        <v>0</v>
      </c>
      <c r="O19" s="61">
        <v>0</v>
      </c>
      <c r="P19" s="77">
        <v>0</v>
      </c>
      <c r="Q19" s="61">
        <v>0</v>
      </c>
      <c r="R19" s="77">
        <v>0</v>
      </c>
      <c r="S19" s="61">
        <v>0</v>
      </c>
      <c r="T19" s="77">
        <v>0</v>
      </c>
      <c r="U19" s="61">
        <v>0</v>
      </c>
      <c r="V19" s="77">
        <v>0</v>
      </c>
      <c r="W19" s="107">
        <v>0</v>
      </c>
      <c r="X19" s="100">
        <v>0</v>
      </c>
      <c r="Y19" s="78">
        <v>0</v>
      </c>
      <c r="Z19" s="85" t="s">
        <v>41</v>
      </c>
      <c r="AA19" s="38"/>
      <c r="AB19" s="116">
        <v>0</v>
      </c>
      <c r="AC19" s="9">
        <v>0</v>
      </c>
      <c r="AD19" s="8">
        <v>0</v>
      </c>
      <c r="AE19" s="8">
        <v>0</v>
      </c>
      <c r="AF19" s="8">
        <v>0</v>
      </c>
      <c r="AG19" s="34">
        <v>0</v>
      </c>
      <c r="AH19" s="32">
        <v>0</v>
      </c>
    </row>
    <row r="20" spans="1:34" ht="12.75" hidden="1" customHeight="1" x14ac:dyDescent="0.2">
      <c r="A20" s="8">
        <v>10</v>
      </c>
      <c r="B20" s="16" t="s">
        <v>41</v>
      </c>
      <c r="C20" s="8" t="s">
        <v>41</v>
      </c>
      <c r="D20" s="8" t="s">
        <v>41</v>
      </c>
      <c r="E20" s="8" t="s">
        <v>41</v>
      </c>
      <c r="F20" s="33" t="s">
        <v>41</v>
      </c>
      <c r="G20" s="8" t="s">
        <v>41</v>
      </c>
      <c r="H20" s="66" t="s">
        <v>41</v>
      </c>
      <c r="I20" s="84" t="s">
        <v>41</v>
      </c>
      <c r="J20" s="73">
        <v>0</v>
      </c>
      <c r="K20" s="61">
        <v>0</v>
      </c>
      <c r="L20" s="77">
        <v>0</v>
      </c>
      <c r="M20" s="61">
        <v>0</v>
      </c>
      <c r="N20" s="77">
        <v>0</v>
      </c>
      <c r="O20" s="61">
        <v>0</v>
      </c>
      <c r="P20" s="77">
        <v>0</v>
      </c>
      <c r="Q20" s="61">
        <v>0</v>
      </c>
      <c r="R20" s="77">
        <v>0</v>
      </c>
      <c r="S20" s="61">
        <v>0</v>
      </c>
      <c r="T20" s="77">
        <v>0</v>
      </c>
      <c r="U20" s="61">
        <v>0</v>
      </c>
      <c r="V20" s="77">
        <v>0</v>
      </c>
      <c r="W20" s="107">
        <v>0</v>
      </c>
      <c r="X20" s="100">
        <v>0</v>
      </c>
      <c r="Y20" s="78">
        <v>0</v>
      </c>
      <c r="Z20" s="85" t="s">
        <v>41</v>
      </c>
      <c r="AA20" s="38"/>
      <c r="AB20" s="116">
        <v>0</v>
      </c>
      <c r="AC20" s="9">
        <v>0</v>
      </c>
      <c r="AD20" s="8">
        <v>0</v>
      </c>
      <c r="AE20" s="8">
        <v>0</v>
      </c>
      <c r="AF20" s="8">
        <v>0</v>
      </c>
      <c r="AG20" s="34">
        <v>0</v>
      </c>
      <c r="AH20" s="32">
        <v>0</v>
      </c>
    </row>
    <row r="21" spans="1:34" ht="12.75" hidden="1" customHeight="1" x14ac:dyDescent="0.2">
      <c r="A21" s="8">
        <v>11</v>
      </c>
      <c r="B21" s="16" t="s">
        <v>41</v>
      </c>
      <c r="C21" s="8" t="s">
        <v>41</v>
      </c>
      <c r="D21" s="8" t="s">
        <v>41</v>
      </c>
      <c r="E21" s="8" t="s">
        <v>41</v>
      </c>
      <c r="F21" s="33" t="s">
        <v>41</v>
      </c>
      <c r="G21" s="8" t="s">
        <v>41</v>
      </c>
      <c r="H21" s="66" t="s">
        <v>41</v>
      </c>
      <c r="I21" s="84" t="s">
        <v>41</v>
      </c>
      <c r="J21" s="73">
        <v>0</v>
      </c>
      <c r="K21" s="61">
        <v>0</v>
      </c>
      <c r="L21" s="77">
        <v>0</v>
      </c>
      <c r="M21" s="61">
        <v>0</v>
      </c>
      <c r="N21" s="77">
        <v>0</v>
      </c>
      <c r="O21" s="61">
        <v>0</v>
      </c>
      <c r="P21" s="77">
        <v>0</v>
      </c>
      <c r="Q21" s="61">
        <v>0</v>
      </c>
      <c r="R21" s="77">
        <v>0</v>
      </c>
      <c r="S21" s="61">
        <v>0</v>
      </c>
      <c r="T21" s="77">
        <v>0</v>
      </c>
      <c r="U21" s="61">
        <v>0</v>
      </c>
      <c r="V21" s="77">
        <v>0</v>
      </c>
      <c r="W21" s="107">
        <v>0</v>
      </c>
      <c r="X21" s="100">
        <v>0</v>
      </c>
      <c r="Y21" s="78">
        <v>0</v>
      </c>
      <c r="Z21" s="85" t="s">
        <v>41</v>
      </c>
      <c r="AA21" s="38"/>
      <c r="AB21" s="116">
        <v>0</v>
      </c>
      <c r="AC21" s="9">
        <v>0</v>
      </c>
      <c r="AD21" s="8">
        <v>0</v>
      </c>
      <c r="AE21" s="8">
        <v>0</v>
      </c>
      <c r="AF21" s="8">
        <v>0</v>
      </c>
      <c r="AG21" s="34">
        <v>0</v>
      </c>
      <c r="AH21" s="32">
        <v>0</v>
      </c>
    </row>
    <row r="22" spans="1:34" ht="12.75" hidden="1" customHeight="1" x14ac:dyDescent="0.2">
      <c r="A22" s="8">
        <v>12</v>
      </c>
      <c r="B22" s="16" t="s">
        <v>41</v>
      </c>
      <c r="C22" s="8" t="s">
        <v>41</v>
      </c>
      <c r="D22" s="8" t="s">
        <v>41</v>
      </c>
      <c r="E22" s="8" t="s">
        <v>41</v>
      </c>
      <c r="F22" s="33" t="s">
        <v>41</v>
      </c>
      <c r="G22" s="8" t="s">
        <v>41</v>
      </c>
      <c r="H22" s="66" t="s">
        <v>41</v>
      </c>
      <c r="I22" s="84" t="s">
        <v>41</v>
      </c>
      <c r="J22" s="73">
        <v>0</v>
      </c>
      <c r="K22" s="61">
        <v>0</v>
      </c>
      <c r="L22" s="77">
        <v>0</v>
      </c>
      <c r="M22" s="61">
        <v>0</v>
      </c>
      <c r="N22" s="77">
        <v>0</v>
      </c>
      <c r="O22" s="61">
        <v>0</v>
      </c>
      <c r="P22" s="77">
        <v>0</v>
      </c>
      <c r="Q22" s="61">
        <v>0</v>
      </c>
      <c r="R22" s="77">
        <v>0</v>
      </c>
      <c r="S22" s="61">
        <v>0</v>
      </c>
      <c r="T22" s="77">
        <v>0</v>
      </c>
      <c r="U22" s="61">
        <v>0</v>
      </c>
      <c r="V22" s="77">
        <v>0</v>
      </c>
      <c r="W22" s="107">
        <v>0</v>
      </c>
      <c r="X22" s="100">
        <v>0</v>
      </c>
      <c r="Y22" s="78">
        <v>0</v>
      </c>
      <c r="Z22" s="85" t="s">
        <v>41</v>
      </c>
      <c r="AA22" s="38"/>
      <c r="AB22" s="116">
        <v>0</v>
      </c>
      <c r="AC22" s="9">
        <v>0</v>
      </c>
      <c r="AD22" s="8">
        <v>0</v>
      </c>
      <c r="AE22" s="8">
        <v>0</v>
      </c>
      <c r="AF22" s="8">
        <v>0</v>
      </c>
      <c r="AG22" s="34">
        <v>0</v>
      </c>
      <c r="AH22" s="32">
        <v>0</v>
      </c>
    </row>
    <row r="23" spans="1:34" ht="12.75" hidden="1" customHeight="1" x14ac:dyDescent="0.2">
      <c r="A23" s="8">
        <v>13</v>
      </c>
      <c r="B23" s="16" t="s">
        <v>41</v>
      </c>
      <c r="C23" s="8" t="s">
        <v>41</v>
      </c>
      <c r="D23" s="8" t="s">
        <v>41</v>
      </c>
      <c r="E23" s="8" t="s">
        <v>41</v>
      </c>
      <c r="F23" s="33" t="s">
        <v>41</v>
      </c>
      <c r="G23" s="8" t="s">
        <v>41</v>
      </c>
      <c r="H23" s="66" t="s">
        <v>41</v>
      </c>
      <c r="I23" s="84" t="s">
        <v>41</v>
      </c>
      <c r="J23" s="73">
        <v>0</v>
      </c>
      <c r="K23" s="61">
        <v>0</v>
      </c>
      <c r="L23" s="77">
        <v>0</v>
      </c>
      <c r="M23" s="61">
        <v>0</v>
      </c>
      <c r="N23" s="77">
        <v>0</v>
      </c>
      <c r="O23" s="61">
        <v>0</v>
      </c>
      <c r="P23" s="77">
        <v>0</v>
      </c>
      <c r="Q23" s="61">
        <v>0</v>
      </c>
      <c r="R23" s="77">
        <v>0</v>
      </c>
      <c r="S23" s="61">
        <v>0</v>
      </c>
      <c r="T23" s="77">
        <v>0</v>
      </c>
      <c r="U23" s="61">
        <v>0</v>
      </c>
      <c r="V23" s="77">
        <v>0</v>
      </c>
      <c r="W23" s="107">
        <v>0</v>
      </c>
      <c r="X23" s="100">
        <v>0</v>
      </c>
      <c r="Y23" s="78">
        <v>0</v>
      </c>
      <c r="Z23" s="85" t="s">
        <v>41</v>
      </c>
      <c r="AA23" s="38"/>
      <c r="AB23" s="116">
        <v>0</v>
      </c>
      <c r="AC23" s="9">
        <v>0</v>
      </c>
      <c r="AD23" s="8">
        <v>0</v>
      </c>
      <c r="AE23" s="8">
        <v>0</v>
      </c>
      <c r="AF23" s="8">
        <v>0</v>
      </c>
      <c r="AG23" s="34">
        <v>0</v>
      </c>
      <c r="AH23" s="32">
        <v>0</v>
      </c>
    </row>
    <row r="24" spans="1:34" ht="12.75" hidden="1" customHeight="1" x14ac:dyDescent="0.2">
      <c r="A24" s="8">
        <v>14</v>
      </c>
      <c r="B24" s="16" t="s">
        <v>41</v>
      </c>
      <c r="C24" s="8" t="s">
        <v>41</v>
      </c>
      <c r="D24" s="8" t="s">
        <v>41</v>
      </c>
      <c r="E24" s="8" t="s">
        <v>41</v>
      </c>
      <c r="F24" s="33" t="s">
        <v>41</v>
      </c>
      <c r="G24" s="8" t="s">
        <v>41</v>
      </c>
      <c r="H24" s="66" t="s">
        <v>41</v>
      </c>
      <c r="I24" s="84" t="s">
        <v>41</v>
      </c>
      <c r="J24" s="73">
        <v>0</v>
      </c>
      <c r="K24" s="61">
        <v>0</v>
      </c>
      <c r="L24" s="77">
        <v>0</v>
      </c>
      <c r="M24" s="61">
        <v>0</v>
      </c>
      <c r="N24" s="77">
        <v>0</v>
      </c>
      <c r="O24" s="61">
        <v>0</v>
      </c>
      <c r="P24" s="77">
        <v>0</v>
      </c>
      <c r="Q24" s="61">
        <v>0</v>
      </c>
      <c r="R24" s="77">
        <v>0</v>
      </c>
      <c r="S24" s="61">
        <v>0</v>
      </c>
      <c r="T24" s="77">
        <v>0</v>
      </c>
      <c r="U24" s="61">
        <v>0</v>
      </c>
      <c r="V24" s="77">
        <v>0</v>
      </c>
      <c r="W24" s="107">
        <v>0</v>
      </c>
      <c r="X24" s="100">
        <v>0</v>
      </c>
      <c r="Y24" s="78">
        <v>0</v>
      </c>
      <c r="Z24" s="85" t="s">
        <v>41</v>
      </c>
      <c r="AA24" s="38"/>
      <c r="AB24" s="116">
        <v>0</v>
      </c>
      <c r="AC24" s="9">
        <v>0</v>
      </c>
      <c r="AD24" s="8">
        <v>0</v>
      </c>
      <c r="AE24" s="8">
        <v>0</v>
      </c>
      <c r="AF24" s="8">
        <v>0</v>
      </c>
      <c r="AG24" s="34">
        <v>0</v>
      </c>
      <c r="AH24" s="32">
        <v>0</v>
      </c>
    </row>
    <row r="25" spans="1:34" ht="12.75" hidden="1" customHeight="1" x14ac:dyDescent="0.2">
      <c r="A25" s="8">
        <v>15</v>
      </c>
      <c r="B25" s="16" t="s">
        <v>41</v>
      </c>
      <c r="C25" s="8" t="s">
        <v>41</v>
      </c>
      <c r="D25" s="8" t="s">
        <v>41</v>
      </c>
      <c r="E25" s="8" t="s">
        <v>41</v>
      </c>
      <c r="F25" s="33" t="s">
        <v>41</v>
      </c>
      <c r="G25" s="8" t="s">
        <v>41</v>
      </c>
      <c r="H25" s="66" t="s">
        <v>41</v>
      </c>
      <c r="I25" s="84" t="s">
        <v>41</v>
      </c>
      <c r="J25" s="73">
        <v>0</v>
      </c>
      <c r="K25" s="61">
        <v>0</v>
      </c>
      <c r="L25" s="77">
        <v>0</v>
      </c>
      <c r="M25" s="61">
        <v>0</v>
      </c>
      <c r="N25" s="77">
        <v>0</v>
      </c>
      <c r="O25" s="61">
        <v>0</v>
      </c>
      <c r="P25" s="77">
        <v>0</v>
      </c>
      <c r="Q25" s="61">
        <v>0</v>
      </c>
      <c r="R25" s="77">
        <v>0</v>
      </c>
      <c r="S25" s="61">
        <v>0</v>
      </c>
      <c r="T25" s="77">
        <v>0</v>
      </c>
      <c r="U25" s="61">
        <v>0</v>
      </c>
      <c r="V25" s="77">
        <v>0</v>
      </c>
      <c r="W25" s="107">
        <v>0</v>
      </c>
      <c r="X25" s="100">
        <v>0</v>
      </c>
      <c r="Y25" s="78">
        <v>0</v>
      </c>
      <c r="Z25" s="85" t="s">
        <v>41</v>
      </c>
      <c r="AA25" s="38"/>
      <c r="AB25" s="116">
        <v>0</v>
      </c>
      <c r="AC25" s="9">
        <v>0</v>
      </c>
      <c r="AD25" s="8">
        <v>0</v>
      </c>
      <c r="AE25" s="8">
        <v>0</v>
      </c>
      <c r="AF25" s="8">
        <v>0</v>
      </c>
      <c r="AG25" s="34">
        <v>0</v>
      </c>
      <c r="AH25" s="32">
        <v>0</v>
      </c>
    </row>
    <row r="26" spans="1:34" ht="12.75" hidden="1" customHeight="1" x14ac:dyDescent="0.2">
      <c r="A26" s="8">
        <v>16</v>
      </c>
      <c r="B26" s="16" t="s">
        <v>41</v>
      </c>
      <c r="C26" s="8" t="s">
        <v>41</v>
      </c>
      <c r="D26" s="8" t="s">
        <v>41</v>
      </c>
      <c r="E26" s="8" t="s">
        <v>41</v>
      </c>
      <c r="F26" s="33" t="s">
        <v>41</v>
      </c>
      <c r="G26" s="8" t="s">
        <v>41</v>
      </c>
      <c r="H26" s="66" t="s">
        <v>41</v>
      </c>
      <c r="I26" s="84" t="s">
        <v>41</v>
      </c>
      <c r="J26" s="73">
        <v>0</v>
      </c>
      <c r="K26" s="61">
        <v>0</v>
      </c>
      <c r="L26" s="77">
        <v>0</v>
      </c>
      <c r="M26" s="61">
        <v>0</v>
      </c>
      <c r="N26" s="77">
        <v>0</v>
      </c>
      <c r="O26" s="61">
        <v>0</v>
      </c>
      <c r="P26" s="77">
        <v>0</v>
      </c>
      <c r="Q26" s="61">
        <v>0</v>
      </c>
      <c r="R26" s="77">
        <v>0</v>
      </c>
      <c r="S26" s="61">
        <v>0</v>
      </c>
      <c r="T26" s="77">
        <v>0</v>
      </c>
      <c r="U26" s="61">
        <v>0</v>
      </c>
      <c r="V26" s="77">
        <v>0</v>
      </c>
      <c r="W26" s="107">
        <v>0</v>
      </c>
      <c r="X26" s="100">
        <v>0</v>
      </c>
      <c r="Y26" s="78">
        <v>0</v>
      </c>
      <c r="Z26" s="85" t="s">
        <v>41</v>
      </c>
      <c r="AA26" s="38"/>
      <c r="AB26" s="116">
        <v>0</v>
      </c>
      <c r="AC26" s="9">
        <v>0</v>
      </c>
      <c r="AD26" s="8">
        <v>0</v>
      </c>
      <c r="AE26" s="8">
        <v>0</v>
      </c>
      <c r="AF26" s="8">
        <v>0</v>
      </c>
      <c r="AG26" s="34">
        <v>0</v>
      </c>
      <c r="AH26" s="32">
        <v>0</v>
      </c>
    </row>
    <row r="27" spans="1:34" ht="12.75" hidden="1" customHeight="1" x14ac:dyDescent="0.2">
      <c r="A27" s="8">
        <v>17</v>
      </c>
      <c r="B27" s="16" t="s">
        <v>41</v>
      </c>
      <c r="C27" s="8" t="s">
        <v>41</v>
      </c>
      <c r="D27" s="8" t="s">
        <v>41</v>
      </c>
      <c r="E27" s="8" t="s">
        <v>41</v>
      </c>
      <c r="F27" s="33" t="s">
        <v>41</v>
      </c>
      <c r="G27" s="8" t="s">
        <v>41</v>
      </c>
      <c r="H27" s="66" t="s">
        <v>41</v>
      </c>
      <c r="I27" s="84" t="s">
        <v>41</v>
      </c>
      <c r="J27" s="73">
        <v>0</v>
      </c>
      <c r="K27" s="61">
        <v>0</v>
      </c>
      <c r="L27" s="77">
        <v>0</v>
      </c>
      <c r="M27" s="61">
        <v>0</v>
      </c>
      <c r="N27" s="77">
        <v>0</v>
      </c>
      <c r="O27" s="61">
        <v>0</v>
      </c>
      <c r="P27" s="77">
        <v>0</v>
      </c>
      <c r="Q27" s="61">
        <v>0</v>
      </c>
      <c r="R27" s="77">
        <v>0</v>
      </c>
      <c r="S27" s="61">
        <v>0</v>
      </c>
      <c r="T27" s="77">
        <v>0</v>
      </c>
      <c r="U27" s="61">
        <v>0</v>
      </c>
      <c r="V27" s="77">
        <v>0</v>
      </c>
      <c r="W27" s="107">
        <v>0</v>
      </c>
      <c r="X27" s="100">
        <v>0</v>
      </c>
      <c r="Y27" s="78">
        <v>0</v>
      </c>
      <c r="Z27" s="85" t="s">
        <v>41</v>
      </c>
      <c r="AA27" s="38"/>
      <c r="AB27" s="116">
        <v>0</v>
      </c>
      <c r="AC27" s="9">
        <v>0</v>
      </c>
      <c r="AD27" s="8">
        <v>0</v>
      </c>
      <c r="AE27" s="8">
        <v>0</v>
      </c>
      <c r="AF27" s="8">
        <v>0</v>
      </c>
      <c r="AG27" s="34">
        <v>0</v>
      </c>
      <c r="AH27" s="32">
        <v>0</v>
      </c>
    </row>
    <row r="28" spans="1:34" ht="12.75" hidden="1" customHeight="1" x14ac:dyDescent="0.2">
      <c r="A28" s="8">
        <v>18</v>
      </c>
      <c r="B28" s="16" t="s">
        <v>41</v>
      </c>
      <c r="C28" s="8" t="s">
        <v>41</v>
      </c>
      <c r="D28" s="8" t="s">
        <v>41</v>
      </c>
      <c r="E28" s="8" t="s">
        <v>41</v>
      </c>
      <c r="F28" s="33" t="s">
        <v>41</v>
      </c>
      <c r="G28" s="8" t="s">
        <v>41</v>
      </c>
      <c r="H28" s="66" t="s">
        <v>41</v>
      </c>
      <c r="I28" s="84" t="s">
        <v>41</v>
      </c>
      <c r="J28" s="73">
        <v>0</v>
      </c>
      <c r="K28" s="61">
        <v>0</v>
      </c>
      <c r="L28" s="77">
        <v>0</v>
      </c>
      <c r="M28" s="61">
        <v>0</v>
      </c>
      <c r="N28" s="77">
        <v>0</v>
      </c>
      <c r="O28" s="61">
        <v>0</v>
      </c>
      <c r="P28" s="77">
        <v>0</v>
      </c>
      <c r="Q28" s="61">
        <v>0</v>
      </c>
      <c r="R28" s="77">
        <v>0</v>
      </c>
      <c r="S28" s="61">
        <v>0</v>
      </c>
      <c r="T28" s="77">
        <v>0</v>
      </c>
      <c r="U28" s="61">
        <v>0</v>
      </c>
      <c r="V28" s="77">
        <v>0</v>
      </c>
      <c r="W28" s="107">
        <v>0</v>
      </c>
      <c r="X28" s="100">
        <v>0</v>
      </c>
      <c r="Y28" s="78">
        <v>0</v>
      </c>
      <c r="Z28" s="85" t="s">
        <v>41</v>
      </c>
      <c r="AA28" s="38"/>
      <c r="AB28" s="116">
        <v>0</v>
      </c>
      <c r="AC28" s="9">
        <v>0</v>
      </c>
      <c r="AD28" s="8">
        <v>0</v>
      </c>
      <c r="AE28" s="8">
        <v>0</v>
      </c>
      <c r="AF28" s="8">
        <v>0</v>
      </c>
      <c r="AG28" s="34">
        <v>0</v>
      </c>
      <c r="AH28" s="32">
        <v>0</v>
      </c>
    </row>
    <row r="29" spans="1:34" ht="12.75" hidden="1" customHeight="1" x14ac:dyDescent="0.2">
      <c r="A29" s="8">
        <v>19</v>
      </c>
      <c r="B29" s="16" t="s">
        <v>41</v>
      </c>
      <c r="C29" s="8" t="s">
        <v>41</v>
      </c>
      <c r="D29" s="8" t="s">
        <v>41</v>
      </c>
      <c r="E29" s="8" t="s">
        <v>41</v>
      </c>
      <c r="F29" s="33" t="s">
        <v>41</v>
      </c>
      <c r="G29" s="8" t="s">
        <v>41</v>
      </c>
      <c r="H29" s="66" t="s">
        <v>41</v>
      </c>
      <c r="I29" s="84" t="s">
        <v>41</v>
      </c>
      <c r="J29" s="73">
        <v>0</v>
      </c>
      <c r="K29" s="61">
        <v>0</v>
      </c>
      <c r="L29" s="77">
        <v>0</v>
      </c>
      <c r="M29" s="61">
        <v>0</v>
      </c>
      <c r="N29" s="77">
        <v>0</v>
      </c>
      <c r="O29" s="61">
        <v>0</v>
      </c>
      <c r="P29" s="77">
        <v>0</v>
      </c>
      <c r="Q29" s="61">
        <v>0</v>
      </c>
      <c r="R29" s="77">
        <v>0</v>
      </c>
      <c r="S29" s="61">
        <v>0</v>
      </c>
      <c r="T29" s="77">
        <v>0</v>
      </c>
      <c r="U29" s="61">
        <v>0</v>
      </c>
      <c r="V29" s="77">
        <v>0</v>
      </c>
      <c r="W29" s="107">
        <v>0</v>
      </c>
      <c r="X29" s="100">
        <v>0</v>
      </c>
      <c r="Y29" s="78">
        <v>0</v>
      </c>
      <c r="Z29" s="85" t="s">
        <v>41</v>
      </c>
      <c r="AA29" s="38"/>
      <c r="AB29" s="116">
        <v>0</v>
      </c>
      <c r="AC29" s="9">
        <v>0</v>
      </c>
      <c r="AD29" s="8">
        <v>0</v>
      </c>
      <c r="AE29" s="8">
        <v>0</v>
      </c>
      <c r="AF29" s="8">
        <v>0</v>
      </c>
      <c r="AG29" s="34">
        <v>0</v>
      </c>
      <c r="AH29" s="32">
        <v>0</v>
      </c>
    </row>
    <row r="30" spans="1:34" ht="12.75" hidden="1" customHeight="1" x14ac:dyDescent="0.2">
      <c r="A30" s="8">
        <v>20</v>
      </c>
      <c r="B30" s="16" t="s">
        <v>41</v>
      </c>
      <c r="C30" s="8" t="s">
        <v>41</v>
      </c>
      <c r="D30" s="8" t="s">
        <v>41</v>
      </c>
      <c r="E30" s="8" t="s">
        <v>41</v>
      </c>
      <c r="F30" s="33" t="s">
        <v>41</v>
      </c>
      <c r="G30" s="8" t="s">
        <v>41</v>
      </c>
      <c r="H30" s="66" t="s">
        <v>41</v>
      </c>
      <c r="I30" s="84" t="s">
        <v>41</v>
      </c>
      <c r="J30" s="73">
        <v>0</v>
      </c>
      <c r="K30" s="61">
        <v>0</v>
      </c>
      <c r="L30" s="77">
        <v>0</v>
      </c>
      <c r="M30" s="61">
        <v>0</v>
      </c>
      <c r="N30" s="77">
        <v>0</v>
      </c>
      <c r="O30" s="61">
        <v>0</v>
      </c>
      <c r="P30" s="77">
        <v>0</v>
      </c>
      <c r="Q30" s="61">
        <v>0</v>
      </c>
      <c r="R30" s="77">
        <v>0</v>
      </c>
      <c r="S30" s="61">
        <v>0</v>
      </c>
      <c r="T30" s="77">
        <v>0</v>
      </c>
      <c r="U30" s="61">
        <v>0</v>
      </c>
      <c r="V30" s="77">
        <v>0</v>
      </c>
      <c r="W30" s="107">
        <v>0</v>
      </c>
      <c r="X30" s="100">
        <v>0</v>
      </c>
      <c r="Y30" s="78">
        <v>0</v>
      </c>
      <c r="Z30" s="85" t="s">
        <v>41</v>
      </c>
      <c r="AA30" s="38"/>
      <c r="AB30" s="116">
        <v>0</v>
      </c>
      <c r="AC30" s="9">
        <v>0</v>
      </c>
      <c r="AD30" s="8">
        <v>0</v>
      </c>
      <c r="AE30" s="8">
        <v>0</v>
      </c>
      <c r="AF30" s="8">
        <v>0</v>
      </c>
      <c r="AG30" s="34">
        <v>0</v>
      </c>
      <c r="AH30" s="32">
        <v>0</v>
      </c>
    </row>
    <row r="31" spans="1:34" ht="12.75" hidden="1" customHeight="1" x14ac:dyDescent="0.2">
      <c r="A31" s="8">
        <v>21</v>
      </c>
      <c r="B31" s="16" t="s">
        <v>41</v>
      </c>
      <c r="C31" s="8" t="s">
        <v>41</v>
      </c>
      <c r="D31" s="8" t="s">
        <v>41</v>
      </c>
      <c r="E31" s="8" t="s">
        <v>41</v>
      </c>
      <c r="F31" s="33" t="s">
        <v>41</v>
      </c>
      <c r="G31" s="8" t="s">
        <v>41</v>
      </c>
      <c r="H31" s="66" t="s">
        <v>41</v>
      </c>
      <c r="I31" s="84" t="s">
        <v>41</v>
      </c>
      <c r="J31" s="73">
        <v>0</v>
      </c>
      <c r="K31" s="61">
        <v>0</v>
      </c>
      <c r="L31" s="77">
        <v>0</v>
      </c>
      <c r="M31" s="61">
        <v>0</v>
      </c>
      <c r="N31" s="77">
        <v>0</v>
      </c>
      <c r="O31" s="61">
        <v>0</v>
      </c>
      <c r="P31" s="77">
        <v>0</v>
      </c>
      <c r="Q31" s="61">
        <v>0</v>
      </c>
      <c r="R31" s="77">
        <v>0</v>
      </c>
      <c r="S31" s="61">
        <v>0</v>
      </c>
      <c r="T31" s="77">
        <v>0</v>
      </c>
      <c r="U31" s="61">
        <v>0</v>
      </c>
      <c r="V31" s="77">
        <v>0</v>
      </c>
      <c r="W31" s="107">
        <v>0</v>
      </c>
      <c r="X31" s="100">
        <v>0</v>
      </c>
      <c r="Y31" s="78">
        <v>0</v>
      </c>
      <c r="Z31" s="85" t="s">
        <v>41</v>
      </c>
      <c r="AA31" s="38"/>
      <c r="AB31" s="116">
        <v>0</v>
      </c>
      <c r="AC31" s="9">
        <v>0</v>
      </c>
      <c r="AD31" s="8">
        <v>0</v>
      </c>
      <c r="AE31" s="8">
        <v>0</v>
      </c>
      <c r="AF31" s="8">
        <v>0</v>
      </c>
      <c r="AG31" s="34">
        <v>0</v>
      </c>
      <c r="AH31" s="32">
        <v>0</v>
      </c>
    </row>
    <row r="32" spans="1:34" ht="12.75" hidden="1" customHeight="1" x14ac:dyDescent="0.2">
      <c r="A32" s="8">
        <v>22</v>
      </c>
      <c r="B32" s="16" t="s">
        <v>41</v>
      </c>
      <c r="C32" s="8" t="s">
        <v>41</v>
      </c>
      <c r="D32" s="8" t="s">
        <v>41</v>
      </c>
      <c r="E32" s="8" t="s">
        <v>41</v>
      </c>
      <c r="F32" s="33" t="s">
        <v>41</v>
      </c>
      <c r="G32" s="8" t="s">
        <v>41</v>
      </c>
      <c r="H32" s="66" t="s">
        <v>41</v>
      </c>
      <c r="I32" s="84" t="s">
        <v>41</v>
      </c>
      <c r="J32" s="73">
        <v>0</v>
      </c>
      <c r="K32" s="61">
        <v>0</v>
      </c>
      <c r="L32" s="77">
        <v>0</v>
      </c>
      <c r="M32" s="61">
        <v>0</v>
      </c>
      <c r="N32" s="77">
        <v>0</v>
      </c>
      <c r="O32" s="61">
        <v>0</v>
      </c>
      <c r="P32" s="77">
        <v>0</v>
      </c>
      <c r="Q32" s="61">
        <v>0</v>
      </c>
      <c r="R32" s="77">
        <v>0</v>
      </c>
      <c r="S32" s="61">
        <v>0</v>
      </c>
      <c r="T32" s="77">
        <v>0</v>
      </c>
      <c r="U32" s="61">
        <v>0</v>
      </c>
      <c r="V32" s="77">
        <v>0</v>
      </c>
      <c r="W32" s="107">
        <v>0</v>
      </c>
      <c r="X32" s="100">
        <v>0</v>
      </c>
      <c r="Y32" s="78">
        <v>0</v>
      </c>
      <c r="Z32" s="85" t="s">
        <v>41</v>
      </c>
      <c r="AA32" s="38"/>
      <c r="AB32" s="116">
        <v>0</v>
      </c>
      <c r="AC32" s="9">
        <v>0</v>
      </c>
      <c r="AD32" s="8">
        <v>0</v>
      </c>
      <c r="AE32" s="8">
        <v>0</v>
      </c>
      <c r="AF32" s="8">
        <v>0</v>
      </c>
      <c r="AG32" s="34">
        <v>0</v>
      </c>
      <c r="AH32" s="32">
        <v>0</v>
      </c>
    </row>
    <row r="33" spans="1:34" ht="12.75" hidden="1" customHeight="1" x14ac:dyDescent="0.2">
      <c r="A33" s="8">
        <v>23</v>
      </c>
      <c r="B33" s="16" t="s">
        <v>41</v>
      </c>
      <c r="C33" s="8" t="s">
        <v>41</v>
      </c>
      <c r="D33" s="8" t="s">
        <v>41</v>
      </c>
      <c r="E33" s="8" t="s">
        <v>41</v>
      </c>
      <c r="F33" s="33" t="s">
        <v>41</v>
      </c>
      <c r="G33" s="8" t="s">
        <v>41</v>
      </c>
      <c r="H33" s="66" t="s">
        <v>41</v>
      </c>
      <c r="I33" s="84" t="s">
        <v>41</v>
      </c>
      <c r="J33" s="73">
        <v>0</v>
      </c>
      <c r="K33" s="61">
        <v>0</v>
      </c>
      <c r="L33" s="77">
        <v>0</v>
      </c>
      <c r="M33" s="61">
        <v>0</v>
      </c>
      <c r="N33" s="77">
        <v>0</v>
      </c>
      <c r="O33" s="61">
        <v>0</v>
      </c>
      <c r="P33" s="77">
        <v>0</v>
      </c>
      <c r="Q33" s="61">
        <v>0</v>
      </c>
      <c r="R33" s="77">
        <v>0</v>
      </c>
      <c r="S33" s="61">
        <v>0</v>
      </c>
      <c r="T33" s="77">
        <v>0</v>
      </c>
      <c r="U33" s="61">
        <v>0</v>
      </c>
      <c r="V33" s="77">
        <v>0</v>
      </c>
      <c r="W33" s="107">
        <v>0</v>
      </c>
      <c r="X33" s="100">
        <v>0</v>
      </c>
      <c r="Y33" s="78">
        <v>0</v>
      </c>
      <c r="Z33" s="85" t="s">
        <v>41</v>
      </c>
      <c r="AA33" s="38"/>
      <c r="AB33" s="116">
        <v>0</v>
      </c>
      <c r="AC33" s="9">
        <v>0</v>
      </c>
      <c r="AD33" s="8">
        <v>0</v>
      </c>
      <c r="AE33" s="8">
        <v>0</v>
      </c>
      <c r="AF33" s="8">
        <v>0</v>
      </c>
      <c r="AG33" s="34">
        <v>0</v>
      </c>
      <c r="AH33" s="32">
        <v>0</v>
      </c>
    </row>
    <row r="34" spans="1:34" ht="12.75" hidden="1" customHeight="1" x14ac:dyDescent="0.2">
      <c r="A34" s="8">
        <v>24</v>
      </c>
      <c r="B34" s="16" t="s">
        <v>41</v>
      </c>
      <c r="C34" s="8" t="s">
        <v>41</v>
      </c>
      <c r="D34" s="8" t="s">
        <v>41</v>
      </c>
      <c r="E34" s="8" t="s">
        <v>41</v>
      </c>
      <c r="F34" s="33" t="s">
        <v>41</v>
      </c>
      <c r="G34" s="8" t="s">
        <v>41</v>
      </c>
      <c r="H34" s="66" t="s">
        <v>41</v>
      </c>
      <c r="I34" s="84" t="s">
        <v>41</v>
      </c>
      <c r="J34" s="73">
        <v>0</v>
      </c>
      <c r="K34" s="61">
        <v>0</v>
      </c>
      <c r="L34" s="77">
        <v>0</v>
      </c>
      <c r="M34" s="61">
        <v>0</v>
      </c>
      <c r="N34" s="77">
        <v>0</v>
      </c>
      <c r="O34" s="61">
        <v>0</v>
      </c>
      <c r="P34" s="77">
        <v>0</v>
      </c>
      <c r="Q34" s="61">
        <v>0</v>
      </c>
      <c r="R34" s="77">
        <v>0</v>
      </c>
      <c r="S34" s="61">
        <v>0</v>
      </c>
      <c r="T34" s="77">
        <v>0</v>
      </c>
      <c r="U34" s="61">
        <v>0</v>
      </c>
      <c r="V34" s="77">
        <v>0</v>
      </c>
      <c r="W34" s="107">
        <v>0</v>
      </c>
      <c r="X34" s="100">
        <v>0</v>
      </c>
      <c r="Y34" s="78">
        <v>0</v>
      </c>
      <c r="Z34" s="85" t="s">
        <v>41</v>
      </c>
      <c r="AA34" s="38"/>
      <c r="AB34" s="116">
        <v>0</v>
      </c>
      <c r="AC34" s="9">
        <v>0</v>
      </c>
      <c r="AD34" s="8">
        <v>0</v>
      </c>
      <c r="AE34" s="8">
        <v>0</v>
      </c>
      <c r="AF34" s="8">
        <v>0</v>
      </c>
      <c r="AG34" s="34">
        <v>0</v>
      </c>
      <c r="AH34" s="32">
        <v>0</v>
      </c>
    </row>
    <row r="35" spans="1:34" ht="12.75" hidden="1" customHeight="1" x14ac:dyDescent="0.2">
      <c r="A35" s="8">
        <v>25</v>
      </c>
      <c r="B35" s="16" t="s">
        <v>41</v>
      </c>
      <c r="C35" s="8" t="s">
        <v>41</v>
      </c>
      <c r="D35" s="8" t="s">
        <v>41</v>
      </c>
      <c r="E35" s="8" t="s">
        <v>41</v>
      </c>
      <c r="F35" s="33" t="s">
        <v>41</v>
      </c>
      <c r="G35" s="8" t="s">
        <v>41</v>
      </c>
      <c r="H35" s="66" t="s">
        <v>41</v>
      </c>
      <c r="I35" s="84" t="s">
        <v>41</v>
      </c>
      <c r="J35" s="73">
        <v>0</v>
      </c>
      <c r="K35" s="61">
        <v>0</v>
      </c>
      <c r="L35" s="77">
        <v>0</v>
      </c>
      <c r="M35" s="61">
        <v>0</v>
      </c>
      <c r="N35" s="77">
        <v>0</v>
      </c>
      <c r="O35" s="61">
        <v>0</v>
      </c>
      <c r="P35" s="77">
        <v>0</v>
      </c>
      <c r="Q35" s="61">
        <v>0</v>
      </c>
      <c r="R35" s="77">
        <v>0</v>
      </c>
      <c r="S35" s="61">
        <v>0</v>
      </c>
      <c r="T35" s="77">
        <v>0</v>
      </c>
      <c r="U35" s="61">
        <v>0</v>
      </c>
      <c r="V35" s="77">
        <v>0</v>
      </c>
      <c r="W35" s="107">
        <v>0</v>
      </c>
      <c r="X35" s="100">
        <v>0</v>
      </c>
      <c r="Y35" s="78">
        <v>0</v>
      </c>
      <c r="Z35" s="85" t="s">
        <v>41</v>
      </c>
      <c r="AA35" s="38"/>
      <c r="AB35" s="116">
        <v>0</v>
      </c>
      <c r="AC35" s="9">
        <v>0</v>
      </c>
      <c r="AD35" s="8">
        <v>0</v>
      </c>
      <c r="AE35" s="8">
        <v>0</v>
      </c>
      <c r="AF35" s="8">
        <v>0</v>
      </c>
      <c r="AG35" s="34">
        <v>0</v>
      </c>
      <c r="AH35" s="32">
        <v>0</v>
      </c>
    </row>
    <row r="36" spans="1:34" ht="12.75" hidden="1" customHeight="1" x14ac:dyDescent="0.2">
      <c r="A36" s="8">
        <v>26</v>
      </c>
      <c r="B36" s="16" t="s">
        <v>41</v>
      </c>
      <c r="C36" s="8" t="s">
        <v>41</v>
      </c>
      <c r="D36" s="8" t="s">
        <v>41</v>
      </c>
      <c r="E36" s="8" t="s">
        <v>41</v>
      </c>
      <c r="F36" s="33" t="s">
        <v>41</v>
      </c>
      <c r="G36" s="8" t="s">
        <v>41</v>
      </c>
      <c r="H36" s="66" t="s">
        <v>41</v>
      </c>
      <c r="I36" s="84" t="s">
        <v>41</v>
      </c>
      <c r="J36" s="73">
        <v>0</v>
      </c>
      <c r="K36" s="61">
        <v>0</v>
      </c>
      <c r="L36" s="77">
        <v>0</v>
      </c>
      <c r="M36" s="61">
        <v>0</v>
      </c>
      <c r="N36" s="77">
        <v>0</v>
      </c>
      <c r="O36" s="61">
        <v>0</v>
      </c>
      <c r="P36" s="77">
        <v>0</v>
      </c>
      <c r="Q36" s="61">
        <v>0</v>
      </c>
      <c r="R36" s="77">
        <v>0</v>
      </c>
      <c r="S36" s="61">
        <v>0</v>
      </c>
      <c r="T36" s="77">
        <v>0</v>
      </c>
      <c r="U36" s="61">
        <v>0</v>
      </c>
      <c r="V36" s="77">
        <v>0</v>
      </c>
      <c r="W36" s="107">
        <v>0</v>
      </c>
      <c r="X36" s="100">
        <v>0</v>
      </c>
      <c r="Y36" s="78">
        <v>0</v>
      </c>
      <c r="Z36" s="85" t="s">
        <v>41</v>
      </c>
      <c r="AA36" s="38"/>
      <c r="AB36" s="116">
        <v>0</v>
      </c>
      <c r="AC36" s="9">
        <v>0</v>
      </c>
      <c r="AD36" s="8">
        <v>0</v>
      </c>
      <c r="AE36" s="8">
        <v>0</v>
      </c>
      <c r="AF36" s="8">
        <v>0</v>
      </c>
      <c r="AG36" s="34">
        <v>0</v>
      </c>
      <c r="AH36" s="32">
        <v>0</v>
      </c>
    </row>
    <row r="37" spans="1:34" ht="12.75" hidden="1" customHeight="1" thickBot="1" x14ac:dyDescent="0.25">
      <c r="A37" s="8">
        <v>27</v>
      </c>
      <c r="B37" s="16" t="s">
        <v>41</v>
      </c>
      <c r="C37" s="8" t="s">
        <v>41</v>
      </c>
      <c r="D37" s="8" t="s">
        <v>41</v>
      </c>
      <c r="E37" s="8" t="s">
        <v>41</v>
      </c>
      <c r="F37" s="33" t="s">
        <v>41</v>
      </c>
      <c r="G37" s="8" t="s">
        <v>41</v>
      </c>
      <c r="H37" s="66" t="s">
        <v>41</v>
      </c>
      <c r="I37" s="84" t="s">
        <v>41</v>
      </c>
      <c r="J37" s="81">
        <v>0</v>
      </c>
      <c r="K37" s="9">
        <v>0</v>
      </c>
      <c r="L37" s="92">
        <v>0</v>
      </c>
      <c r="M37" s="9">
        <v>0</v>
      </c>
      <c r="N37" s="92">
        <v>0</v>
      </c>
      <c r="O37" s="9">
        <v>0</v>
      </c>
      <c r="P37" s="92">
        <v>0</v>
      </c>
      <c r="Q37" s="9">
        <v>0</v>
      </c>
      <c r="R37" s="92">
        <v>0</v>
      </c>
      <c r="S37" s="9">
        <v>0</v>
      </c>
      <c r="T37" s="92">
        <v>0</v>
      </c>
      <c r="U37" s="61">
        <v>0</v>
      </c>
      <c r="V37" s="77">
        <v>0</v>
      </c>
      <c r="W37" s="107">
        <v>0</v>
      </c>
      <c r="X37" s="100">
        <v>0</v>
      </c>
      <c r="Y37" s="93">
        <v>0</v>
      </c>
      <c r="Z37" s="94" t="s">
        <v>41</v>
      </c>
      <c r="AA37" s="33"/>
      <c r="AB37" s="117">
        <v>0</v>
      </c>
      <c r="AC37" s="9">
        <v>0</v>
      </c>
      <c r="AD37" s="8">
        <v>0</v>
      </c>
      <c r="AE37" s="8">
        <v>0</v>
      </c>
      <c r="AF37" s="8">
        <v>0</v>
      </c>
      <c r="AG37" s="34">
        <v>0</v>
      </c>
      <c r="AH37" s="32">
        <v>0</v>
      </c>
    </row>
    <row r="38" spans="1:34" ht="12.75" hidden="1" customHeight="1" x14ac:dyDescent="0.2">
      <c r="Z38" s="11"/>
    </row>
    <row r="39" spans="1:34" ht="12.75" hidden="1" customHeight="1" x14ac:dyDescent="0.2">
      <c r="B39" t="s">
        <v>12</v>
      </c>
      <c r="J39" t="s">
        <v>13</v>
      </c>
      <c r="P39" t="s">
        <v>20</v>
      </c>
      <c r="Z39" s="11"/>
    </row>
    <row r="40" spans="1:34" ht="12.75" customHeight="1" x14ac:dyDescent="0.2">
      <c r="Z40" s="11"/>
    </row>
  </sheetData>
  <sheetProtection password="CC59" sheet="1" objects="1" scenarios="1" selectLockedCells="1" selectUnlockedCells="1"/>
  <sortState ref="A11:AH14">
    <sortCondition descending="1" ref="W11:W14"/>
  </sortState>
  <mergeCells count="19">
    <mergeCell ref="AC10:AG10"/>
    <mergeCell ref="K8:AA8"/>
    <mergeCell ref="K9:L9"/>
    <mergeCell ref="M9:N9"/>
    <mergeCell ref="O9:P9"/>
    <mergeCell ref="Q9:R9"/>
    <mergeCell ref="S9:T9"/>
    <mergeCell ref="U9:V9"/>
    <mergeCell ref="W9:X9"/>
    <mergeCell ref="AB8:AB10"/>
    <mergeCell ref="Y9:Y10"/>
    <mergeCell ref="Z9:Z10"/>
    <mergeCell ref="J8:J10"/>
    <mergeCell ref="AA9:AA10"/>
    <mergeCell ref="D8:D10"/>
    <mergeCell ref="F8:F10"/>
    <mergeCell ref="G8:G10"/>
    <mergeCell ref="H8:H10"/>
    <mergeCell ref="I8:I10"/>
  </mergeCells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H41"/>
  <sheetViews>
    <sheetView showGridLines="0" showZeros="0" workbookViewId="0"/>
  </sheetViews>
  <sheetFormatPr defaultRowHeight="12.75" x14ac:dyDescent="0.2"/>
  <cols>
    <col min="1" max="1" width="3.85546875" customWidth="1"/>
    <col min="2" max="2" width="20.28515625" bestFit="1" customWidth="1"/>
    <col min="3" max="3" width="5.140625" customWidth="1"/>
    <col min="4" max="4" width="4.42578125" customWidth="1"/>
    <col min="5" max="5" width="7.140625" customWidth="1"/>
    <col min="6" max="6" width="6.85546875" customWidth="1"/>
    <col min="7" max="7" width="5.140625" customWidth="1"/>
    <col min="8" max="8" width="7.28515625" customWidth="1"/>
    <col min="9" max="9" width="5.42578125" hidden="1" customWidth="1"/>
    <col min="10" max="10" width="5.42578125" customWidth="1"/>
    <col min="11" max="11" width="4" customWidth="1"/>
    <col min="12" max="12" width="10" customWidth="1"/>
    <col min="13" max="13" width="4" customWidth="1"/>
    <col min="14" max="14" width="10.140625" customWidth="1"/>
    <col min="15" max="15" width="4" customWidth="1"/>
    <col min="16" max="16" width="10.28515625" customWidth="1"/>
    <col min="17" max="17" width="4" customWidth="1"/>
    <col min="18" max="18" width="10.28515625" customWidth="1"/>
    <col min="19" max="19" width="4" customWidth="1"/>
    <col min="20" max="20" width="10.28515625" customWidth="1"/>
    <col min="21" max="21" width="4.5703125" hidden="1" customWidth="1"/>
    <col min="22" max="22" width="10.28515625" hidden="1" customWidth="1"/>
    <col min="23" max="23" width="4" customWidth="1"/>
    <col min="24" max="24" width="10.28515625" customWidth="1"/>
    <col min="25" max="25" width="5.85546875" customWidth="1"/>
    <col min="26" max="26" width="5.7109375" customWidth="1"/>
    <col min="27" max="27" width="5.85546875" customWidth="1"/>
    <col min="28" max="28" width="7.85546875" customWidth="1"/>
    <col min="29" max="34" width="5.5703125" hidden="1" customWidth="1"/>
    <col min="35" max="35" width="5.5703125" customWidth="1"/>
  </cols>
  <sheetData>
    <row r="1" spans="1:34" ht="56.25" customHeight="1" x14ac:dyDescent="0.25">
      <c r="B1" s="1" t="s">
        <v>2</v>
      </c>
      <c r="O1" s="27" t="s">
        <v>3</v>
      </c>
    </row>
    <row r="2" spans="1:34" ht="15" x14ac:dyDescent="0.25">
      <c r="J2" s="3"/>
      <c r="O2" s="26" t="s">
        <v>141</v>
      </c>
    </row>
    <row r="3" spans="1:34" ht="15" x14ac:dyDescent="0.25">
      <c r="A3" t="s">
        <v>4</v>
      </c>
      <c r="J3" s="3"/>
      <c r="O3" s="26" t="s">
        <v>142</v>
      </c>
    </row>
    <row r="4" spans="1:34" ht="15" x14ac:dyDescent="0.25">
      <c r="J4" s="3"/>
      <c r="O4" s="26" t="s">
        <v>143</v>
      </c>
    </row>
    <row r="5" spans="1:34" x14ac:dyDescent="0.2">
      <c r="B5" s="31">
        <v>43373</v>
      </c>
    </row>
    <row r="6" spans="1:34" ht="15.75" x14ac:dyDescent="0.25">
      <c r="E6" s="4"/>
      <c r="F6" s="4"/>
      <c r="G6" s="4"/>
      <c r="H6" s="4"/>
      <c r="I6" s="4"/>
      <c r="J6" t="s">
        <v>5</v>
      </c>
      <c r="M6" s="24"/>
      <c r="N6" s="64" t="s">
        <v>105</v>
      </c>
      <c r="P6" t="s">
        <v>14</v>
      </c>
      <c r="Y6" s="25">
        <v>80</v>
      </c>
      <c r="Z6" s="11" t="s">
        <v>15</v>
      </c>
    </row>
    <row r="7" spans="1:34" ht="13.5" thickBot="1" x14ac:dyDescent="0.25">
      <c r="A7" s="5"/>
      <c r="B7" s="28">
        <v>43373</v>
      </c>
      <c r="C7" s="17" t="s">
        <v>6</v>
      </c>
      <c r="D7" s="5"/>
      <c r="E7" s="5"/>
      <c r="F7" s="5"/>
      <c r="G7" s="5"/>
      <c r="H7" s="5"/>
      <c r="I7" s="74"/>
      <c r="J7" s="5"/>
      <c r="K7" s="5"/>
      <c r="L7" s="106" t="s">
        <v>79</v>
      </c>
      <c r="M7" s="17">
        <v>5</v>
      </c>
      <c r="N7" s="63" t="s">
        <v>40</v>
      </c>
      <c r="O7" s="5"/>
      <c r="P7" s="5" t="s">
        <v>16</v>
      </c>
      <c r="Q7" s="5"/>
      <c r="R7" s="5"/>
      <c r="S7" s="5"/>
      <c r="T7" s="5"/>
      <c r="U7" s="5"/>
      <c r="V7" s="5"/>
      <c r="W7" s="5"/>
      <c r="X7" s="5"/>
      <c r="Y7" s="79">
        <v>3.472222222222222E-3</v>
      </c>
      <c r="Z7" s="13" t="s">
        <v>60</v>
      </c>
      <c r="AA7" s="5"/>
      <c r="AB7" s="14"/>
    </row>
    <row r="8" spans="1:34" ht="13.5" customHeight="1" thickTop="1" x14ac:dyDescent="0.2">
      <c r="A8" s="7" t="s">
        <v>7</v>
      </c>
      <c r="B8" s="7" t="s">
        <v>8</v>
      </c>
      <c r="C8" s="7" t="s">
        <v>9</v>
      </c>
      <c r="D8" s="130" t="s">
        <v>59</v>
      </c>
      <c r="E8" s="7" t="s">
        <v>17</v>
      </c>
      <c r="F8" s="130" t="s">
        <v>42</v>
      </c>
      <c r="G8" s="130" t="s">
        <v>37</v>
      </c>
      <c r="H8" s="130" t="s">
        <v>36</v>
      </c>
      <c r="I8" s="138" t="s">
        <v>56</v>
      </c>
      <c r="J8" s="90" t="s">
        <v>10</v>
      </c>
      <c r="K8" s="143" t="s">
        <v>98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0" t="s">
        <v>97</v>
      </c>
    </row>
    <row r="9" spans="1:34" ht="12.75" customHeight="1" x14ac:dyDescent="0.2">
      <c r="A9" s="7" t="s">
        <v>21</v>
      </c>
      <c r="B9" s="7"/>
      <c r="C9" s="7" t="s">
        <v>1</v>
      </c>
      <c r="D9" s="130"/>
      <c r="E9" s="7" t="s">
        <v>18</v>
      </c>
      <c r="F9" s="130"/>
      <c r="G9" s="130"/>
      <c r="H9" s="130"/>
      <c r="I9" s="138"/>
      <c r="J9" s="90" t="s">
        <v>7</v>
      </c>
      <c r="K9" s="141" t="s">
        <v>99</v>
      </c>
      <c r="L9" s="142"/>
      <c r="M9" s="141" t="s">
        <v>100</v>
      </c>
      <c r="N9" s="142"/>
      <c r="O9" s="141" t="s">
        <v>101</v>
      </c>
      <c r="P9" s="142"/>
      <c r="Q9" s="141" t="s">
        <v>102</v>
      </c>
      <c r="R9" s="142"/>
      <c r="S9" s="141" t="s">
        <v>103</v>
      </c>
      <c r="T9" s="142"/>
      <c r="U9" s="141" t="s">
        <v>104</v>
      </c>
      <c r="V9" s="142"/>
      <c r="W9" s="134" t="s">
        <v>39</v>
      </c>
      <c r="X9" s="148"/>
      <c r="Y9" s="145" t="s">
        <v>67</v>
      </c>
      <c r="Z9" s="136" t="s">
        <v>68</v>
      </c>
      <c r="AA9" s="130" t="s">
        <v>33</v>
      </c>
      <c r="AB9" s="132"/>
    </row>
    <row r="10" spans="1:34" ht="12.75" customHeight="1" thickBot="1" x14ac:dyDescent="0.25">
      <c r="A10" s="15"/>
      <c r="B10" s="15"/>
      <c r="C10" s="15"/>
      <c r="D10" s="131"/>
      <c r="E10" s="15"/>
      <c r="F10" s="131"/>
      <c r="G10" s="131"/>
      <c r="H10" s="131"/>
      <c r="I10" s="139"/>
      <c r="J10" s="91"/>
      <c r="K10" s="83" t="s">
        <v>58</v>
      </c>
      <c r="L10" s="82" t="s">
        <v>57</v>
      </c>
      <c r="M10" s="83" t="s">
        <v>58</v>
      </c>
      <c r="N10" s="82" t="s">
        <v>57</v>
      </c>
      <c r="O10" s="83" t="s">
        <v>58</v>
      </c>
      <c r="P10" s="82" t="s">
        <v>57</v>
      </c>
      <c r="Q10" s="83" t="s">
        <v>58</v>
      </c>
      <c r="R10" s="82" t="s">
        <v>57</v>
      </c>
      <c r="S10" s="83" t="s">
        <v>58</v>
      </c>
      <c r="T10" s="82" t="s">
        <v>57</v>
      </c>
      <c r="U10" s="83" t="s">
        <v>58</v>
      </c>
      <c r="V10" s="82" t="s">
        <v>57</v>
      </c>
      <c r="W10" s="83" t="s">
        <v>58</v>
      </c>
      <c r="X10" s="95" t="s">
        <v>57</v>
      </c>
      <c r="Y10" s="146"/>
      <c r="Z10" s="137"/>
      <c r="AA10" s="131"/>
      <c r="AB10" s="133"/>
      <c r="AC10" s="128" t="s">
        <v>66</v>
      </c>
      <c r="AD10" s="128"/>
      <c r="AE10" s="128"/>
      <c r="AF10" s="128"/>
      <c r="AG10" s="128"/>
      <c r="AH10" s="89"/>
    </row>
    <row r="11" spans="1:34" ht="12.75" customHeight="1" thickTop="1" x14ac:dyDescent="0.2">
      <c r="A11" s="8">
        <v>11</v>
      </c>
      <c r="B11" s="65" t="s">
        <v>77</v>
      </c>
      <c r="C11" s="8">
        <v>2</v>
      </c>
      <c r="D11" s="8" t="s">
        <v>81</v>
      </c>
      <c r="E11" s="8">
        <v>0</v>
      </c>
      <c r="F11" s="8">
        <v>100</v>
      </c>
      <c r="G11" s="8">
        <v>3</v>
      </c>
      <c r="H11" s="66">
        <v>1815</v>
      </c>
      <c r="I11" s="84" t="s">
        <v>78</v>
      </c>
      <c r="J11" s="127">
        <v>5</v>
      </c>
      <c r="K11" s="61">
        <v>28</v>
      </c>
      <c r="L11" s="77">
        <v>3.5153703703703705E-3</v>
      </c>
      <c r="M11" s="61">
        <v>28</v>
      </c>
      <c r="N11" s="77">
        <v>3.6585648148148146E-3</v>
      </c>
      <c r="O11" s="61">
        <v>29</v>
      </c>
      <c r="P11" s="77">
        <v>3.5789583333333333E-3</v>
      </c>
      <c r="Q11" s="61">
        <v>28</v>
      </c>
      <c r="R11" s="77">
        <v>3.5816203703703704E-3</v>
      </c>
      <c r="S11" s="61">
        <v>0</v>
      </c>
      <c r="T11" s="77">
        <v>0</v>
      </c>
      <c r="U11" s="61">
        <v>0</v>
      </c>
      <c r="V11" s="77">
        <v>0</v>
      </c>
      <c r="W11" s="107">
        <v>113</v>
      </c>
      <c r="X11" s="100">
        <v>1.433451388888889E-2</v>
      </c>
      <c r="Y11" s="78">
        <v>26.276905487435624</v>
      </c>
      <c r="Z11" s="101" t="s">
        <v>28</v>
      </c>
      <c r="AA11" s="118">
        <v>1</v>
      </c>
      <c r="AB11" s="115">
        <v>400</v>
      </c>
      <c r="AC11" s="96">
        <v>28</v>
      </c>
      <c r="AD11" s="30">
        <v>28</v>
      </c>
      <c r="AE11" s="30">
        <v>29</v>
      </c>
      <c r="AF11" s="30">
        <v>28</v>
      </c>
      <c r="AG11" s="30">
        <v>0</v>
      </c>
      <c r="AH11" s="32">
        <v>0</v>
      </c>
    </row>
    <row r="12" spans="1:34" ht="12.75" customHeight="1" x14ac:dyDescent="0.2">
      <c r="A12" s="8">
        <v>7</v>
      </c>
      <c r="B12" s="65" t="s">
        <v>87</v>
      </c>
      <c r="C12" s="8" t="s">
        <v>139</v>
      </c>
      <c r="D12" s="8" t="s">
        <v>81</v>
      </c>
      <c r="E12" s="8">
        <v>0</v>
      </c>
      <c r="F12" s="8">
        <v>75</v>
      </c>
      <c r="G12" s="8">
        <v>17</v>
      </c>
      <c r="H12" s="66">
        <v>16527</v>
      </c>
      <c r="I12" s="84" t="s">
        <v>88</v>
      </c>
      <c r="J12" s="127">
        <v>3</v>
      </c>
      <c r="K12" s="61">
        <v>24</v>
      </c>
      <c r="L12" s="77">
        <v>3.5415856481481483E-3</v>
      </c>
      <c r="M12" s="61">
        <v>26</v>
      </c>
      <c r="N12" s="77">
        <v>3.6228240740740739E-3</v>
      </c>
      <c r="O12" s="61">
        <v>24</v>
      </c>
      <c r="P12" s="77">
        <v>3.5242939814814811E-3</v>
      </c>
      <c r="Q12" s="61">
        <v>26</v>
      </c>
      <c r="R12" s="77">
        <v>3.5805324074074077E-3</v>
      </c>
      <c r="S12" s="61">
        <v>0</v>
      </c>
      <c r="T12" s="77">
        <v>0</v>
      </c>
      <c r="U12" s="61">
        <v>0</v>
      </c>
      <c r="V12" s="77">
        <v>0</v>
      </c>
      <c r="W12" s="107">
        <v>100</v>
      </c>
      <c r="X12" s="100">
        <v>1.4269236111111111E-2</v>
      </c>
      <c r="Y12" s="78">
        <v>23.360278765993272</v>
      </c>
      <c r="Z12" s="101">
        <v>1</v>
      </c>
      <c r="AA12" s="118">
        <v>2</v>
      </c>
      <c r="AB12" s="116">
        <v>300</v>
      </c>
      <c r="AC12" s="97">
        <v>24</v>
      </c>
      <c r="AD12" s="32">
        <v>26</v>
      </c>
      <c r="AE12" s="32">
        <v>24</v>
      </c>
      <c r="AF12" s="32">
        <v>26</v>
      </c>
      <c r="AG12" s="32">
        <v>0</v>
      </c>
      <c r="AH12" s="32">
        <v>0</v>
      </c>
    </row>
    <row r="13" spans="1:34" ht="12.75" customHeight="1" x14ac:dyDescent="0.2">
      <c r="A13" s="8">
        <v>2</v>
      </c>
      <c r="B13" s="65" t="s">
        <v>84</v>
      </c>
      <c r="C13" s="8" t="s">
        <v>139</v>
      </c>
      <c r="D13" s="8" t="s">
        <v>81</v>
      </c>
      <c r="E13" s="8">
        <v>0</v>
      </c>
      <c r="F13" s="8">
        <v>56.25</v>
      </c>
      <c r="G13" s="8">
        <v>8</v>
      </c>
      <c r="H13" s="66">
        <v>2620</v>
      </c>
      <c r="I13" s="84" t="s">
        <v>85</v>
      </c>
      <c r="J13" s="127">
        <v>1</v>
      </c>
      <c r="K13" s="61">
        <v>26</v>
      </c>
      <c r="L13" s="77">
        <v>3.567719907407407E-3</v>
      </c>
      <c r="M13" s="61">
        <v>26</v>
      </c>
      <c r="N13" s="77">
        <v>3.6125694444444443E-3</v>
      </c>
      <c r="O13" s="61">
        <v>21</v>
      </c>
      <c r="P13" s="77">
        <v>3.2179398148148145E-3</v>
      </c>
      <c r="Q13" s="61">
        <v>25</v>
      </c>
      <c r="R13" s="77">
        <v>3.4876620370370369E-3</v>
      </c>
      <c r="S13" s="61">
        <v>0</v>
      </c>
      <c r="T13" s="77">
        <v>0</v>
      </c>
      <c r="U13" s="61">
        <v>0</v>
      </c>
      <c r="V13" s="77">
        <v>0</v>
      </c>
      <c r="W13" s="107">
        <v>98</v>
      </c>
      <c r="X13" s="100">
        <v>1.3885891203703702E-2</v>
      </c>
      <c r="Y13" s="78">
        <v>23.525077495892869</v>
      </c>
      <c r="Z13" s="101">
        <v>1</v>
      </c>
      <c r="AA13" s="118">
        <v>3</v>
      </c>
      <c r="AB13" s="116">
        <v>225</v>
      </c>
      <c r="AC13" s="97">
        <v>26</v>
      </c>
      <c r="AD13" s="32">
        <v>26</v>
      </c>
      <c r="AE13" s="32">
        <v>21</v>
      </c>
      <c r="AF13" s="32">
        <v>25</v>
      </c>
      <c r="AG13" s="32">
        <v>0</v>
      </c>
      <c r="AH13" s="32">
        <v>0</v>
      </c>
    </row>
    <row r="14" spans="1:34" ht="12.75" customHeight="1" x14ac:dyDescent="0.2">
      <c r="A14" s="8">
        <v>5</v>
      </c>
      <c r="B14" s="65" t="s">
        <v>108</v>
      </c>
      <c r="C14" s="8" t="s">
        <v>139</v>
      </c>
      <c r="D14" s="8" t="s">
        <v>138</v>
      </c>
      <c r="E14" s="8">
        <v>2.4</v>
      </c>
      <c r="F14" s="8">
        <v>42.25</v>
      </c>
      <c r="G14" s="8">
        <v>18</v>
      </c>
      <c r="H14" s="66">
        <v>2097</v>
      </c>
      <c r="I14" s="84" t="s">
        <v>110</v>
      </c>
      <c r="J14" s="81">
        <v>2</v>
      </c>
      <c r="K14" s="61">
        <v>24</v>
      </c>
      <c r="L14" s="77">
        <v>3.4808101851851853E-3</v>
      </c>
      <c r="M14" s="61">
        <v>24</v>
      </c>
      <c r="N14" s="77">
        <v>3.5378703703703705E-3</v>
      </c>
      <c r="O14" s="61">
        <v>24</v>
      </c>
      <c r="P14" s="77">
        <v>3.5492708333333331E-3</v>
      </c>
      <c r="Q14" s="61">
        <v>24</v>
      </c>
      <c r="R14" s="77">
        <v>3.5486921296296295E-3</v>
      </c>
      <c r="S14" s="61">
        <v>0</v>
      </c>
      <c r="T14" s="77">
        <v>0</v>
      </c>
      <c r="U14" s="61">
        <v>0</v>
      </c>
      <c r="V14" s="77">
        <v>0</v>
      </c>
      <c r="W14" s="107">
        <v>96</v>
      </c>
      <c r="X14" s="100">
        <v>1.4116643518518518E-2</v>
      </c>
      <c r="Y14" s="78">
        <v>22.668278020920276</v>
      </c>
      <c r="Z14" s="101">
        <v>1</v>
      </c>
      <c r="AA14" s="118">
        <v>4</v>
      </c>
      <c r="AB14" s="116">
        <v>169</v>
      </c>
      <c r="AC14" s="97">
        <v>24</v>
      </c>
      <c r="AD14" s="32">
        <v>24</v>
      </c>
      <c r="AE14" s="32">
        <v>24</v>
      </c>
      <c r="AF14" s="32">
        <v>24</v>
      </c>
      <c r="AG14" s="32">
        <v>0</v>
      </c>
      <c r="AH14" s="32">
        <v>0</v>
      </c>
    </row>
    <row r="15" spans="1:34" ht="12.75" customHeight="1" x14ac:dyDescent="0.2">
      <c r="A15" s="8">
        <v>6</v>
      </c>
      <c r="B15" s="65" t="s">
        <v>109</v>
      </c>
      <c r="C15" s="8" t="s">
        <v>139</v>
      </c>
      <c r="D15" s="8" t="s">
        <v>138</v>
      </c>
      <c r="E15" s="8">
        <v>2.4</v>
      </c>
      <c r="F15" s="8">
        <v>31.75</v>
      </c>
      <c r="G15" s="8">
        <v>23</v>
      </c>
      <c r="H15" s="66">
        <v>550588</v>
      </c>
      <c r="I15" s="84" t="s">
        <v>111</v>
      </c>
      <c r="J15" s="127">
        <v>4</v>
      </c>
      <c r="K15" s="61">
        <v>21</v>
      </c>
      <c r="L15" s="77">
        <v>3.5758217592592591E-3</v>
      </c>
      <c r="M15" s="61">
        <v>24</v>
      </c>
      <c r="N15" s="77">
        <v>3.6025810185185188E-3</v>
      </c>
      <c r="O15" s="61">
        <v>22</v>
      </c>
      <c r="P15" s="77">
        <v>3.519849537037037E-3</v>
      </c>
      <c r="Q15" s="61">
        <v>24</v>
      </c>
      <c r="R15" s="77">
        <v>3.5824421296296299E-3</v>
      </c>
      <c r="S15" s="61">
        <v>0</v>
      </c>
      <c r="T15" s="77">
        <v>0</v>
      </c>
      <c r="U15" s="61">
        <v>0</v>
      </c>
      <c r="V15" s="77">
        <v>0</v>
      </c>
      <c r="W15" s="107">
        <v>91</v>
      </c>
      <c r="X15" s="100">
        <v>1.4280694444444445E-2</v>
      </c>
      <c r="Y15" s="78">
        <v>21.240797113430133</v>
      </c>
      <c r="Z15" s="101">
        <v>1</v>
      </c>
      <c r="AA15" s="118">
        <v>5</v>
      </c>
      <c r="AB15" s="116">
        <v>127</v>
      </c>
      <c r="AC15" s="97">
        <v>21</v>
      </c>
      <c r="AD15" s="32">
        <v>24</v>
      </c>
      <c r="AE15" s="32">
        <v>22</v>
      </c>
      <c r="AF15" s="32">
        <v>24</v>
      </c>
      <c r="AG15" s="32">
        <v>0</v>
      </c>
      <c r="AH15" s="32">
        <v>0</v>
      </c>
    </row>
    <row r="16" spans="1:34" ht="12.75" customHeight="1" x14ac:dyDescent="0.2">
      <c r="A16" s="8">
        <v>4</v>
      </c>
      <c r="B16" s="65" t="s">
        <v>114</v>
      </c>
      <c r="C16" s="8" t="s">
        <v>139</v>
      </c>
      <c r="D16" s="8" t="s">
        <v>138</v>
      </c>
      <c r="E16" s="8">
        <v>0</v>
      </c>
      <c r="F16" s="8">
        <v>24</v>
      </c>
      <c r="G16" s="8">
        <v>13</v>
      </c>
      <c r="H16" s="66">
        <v>15275</v>
      </c>
      <c r="I16" s="84" t="s">
        <v>117</v>
      </c>
      <c r="J16" s="81">
        <v>5</v>
      </c>
      <c r="K16" s="61">
        <v>20</v>
      </c>
      <c r="L16" s="77">
        <v>3.5801967592592591E-3</v>
      </c>
      <c r="M16" s="61">
        <v>21</v>
      </c>
      <c r="N16" s="77">
        <v>3.4591203703703706E-3</v>
      </c>
      <c r="O16" s="61">
        <v>22</v>
      </c>
      <c r="P16" s="77">
        <v>3.6494212962962964E-3</v>
      </c>
      <c r="Q16" s="61">
        <v>21</v>
      </c>
      <c r="R16" s="77">
        <v>3.5201967592592594E-3</v>
      </c>
      <c r="S16" s="61">
        <v>0</v>
      </c>
      <c r="T16" s="77">
        <v>0</v>
      </c>
      <c r="U16" s="61">
        <v>0</v>
      </c>
      <c r="V16" s="77">
        <v>0</v>
      </c>
      <c r="W16" s="107">
        <v>84</v>
      </c>
      <c r="X16" s="100">
        <v>1.4208935185185186E-2</v>
      </c>
      <c r="Y16" s="78">
        <v>19.705910143917006</v>
      </c>
      <c r="Z16" s="101">
        <v>2</v>
      </c>
      <c r="AA16" s="118">
        <v>6</v>
      </c>
      <c r="AB16" s="116">
        <v>96</v>
      </c>
      <c r="AC16" s="97">
        <v>20</v>
      </c>
      <c r="AD16" s="32">
        <v>21</v>
      </c>
      <c r="AE16" s="32">
        <v>22</v>
      </c>
      <c r="AF16" s="32">
        <v>21</v>
      </c>
      <c r="AG16" s="32">
        <v>0</v>
      </c>
      <c r="AH16" s="32">
        <v>0</v>
      </c>
    </row>
    <row r="17" spans="1:34" ht="12.75" customHeight="1" thickBot="1" x14ac:dyDescent="0.25">
      <c r="A17" s="21">
        <v>3</v>
      </c>
      <c r="B17" s="65" t="s">
        <v>115</v>
      </c>
      <c r="C17" s="8" t="s">
        <v>139</v>
      </c>
      <c r="D17" s="8" t="s">
        <v>81</v>
      </c>
      <c r="E17" s="8">
        <v>0</v>
      </c>
      <c r="F17" s="8">
        <v>17.75</v>
      </c>
      <c r="G17" s="8">
        <v>14</v>
      </c>
      <c r="H17" s="125">
        <v>18749</v>
      </c>
      <c r="I17" s="84" t="s">
        <v>116</v>
      </c>
      <c r="J17" s="81">
        <v>3</v>
      </c>
      <c r="K17" s="9">
        <v>21</v>
      </c>
      <c r="L17" s="92">
        <v>3.5167013888888887E-3</v>
      </c>
      <c r="M17" s="9">
        <v>17</v>
      </c>
      <c r="N17" s="92">
        <v>3.5203819444444445E-3</v>
      </c>
      <c r="O17" s="9">
        <v>24</v>
      </c>
      <c r="P17" s="92">
        <v>3.5676273148148147E-3</v>
      </c>
      <c r="Q17" s="9">
        <v>21</v>
      </c>
      <c r="R17" s="92">
        <v>3.5135185185185182E-3</v>
      </c>
      <c r="S17" s="9">
        <v>0</v>
      </c>
      <c r="T17" s="92">
        <v>0</v>
      </c>
      <c r="U17" s="9">
        <v>0</v>
      </c>
      <c r="V17" s="92">
        <v>0</v>
      </c>
      <c r="W17" s="108">
        <v>83</v>
      </c>
      <c r="X17" s="126">
        <v>1.4118229166666666E-2</v>
      </c>
      <c r="Y17" s="93">
        <v>19.596414210351568</v>
      </c>
      <c r="Z17" s="102">
        <v>2</v>
      </c>
      <c r="AA17" s="118">
        <v>7</v>
      </c>
      <c r="AB17" s="116">
        <v>71</v>
      </c>
      <c r="AC17" s="97">
        <v>21</v>
      </c>
      <c r="AD17" s="32">
        <v>17</v>
      </c>
      <c r="AE17" s="32">
        <v>24</v>
      </c>
      <c r="AF17" s="32">
        <v>21</v>
      </c>
      <c r="AG17" s="32">
        <v>0</v>
      </c>
      <c r="AH17" s="32">
        <v>0</v>
      </c>
    </row>
    <row r="18" spans="1:34" ht="12.75" customHeight="1" x14ac:dyDescent="0.2">
      <c r="A18" s="19">
        <v>9</v>
      </c>
      <c r="B18" s="122" t="s">
        <v>123</v>
      </c>
      <c r="C18" s="19" t="s">
        <v>139</v>
      </c>
      <c r="D18" s="19" t="s">
        <v>138</v>
      </c>
      <c r="E18" s="19">
        <v>0</v>
      </c>
      <c r="F18" s="19">
        <v>13.25</v>
      </c>
      <c r="G18" s="19">
        <v>22</v>
      </c>
      <c r="H18" s="66">
        <v>550407</v>
      </c>
      <c r="I18" s="123" t="s">
        <v>124</v>
      </c>
      <c r="J18" s="73">
        <v>1</v>
      </c>
      <c r="K18" s="61">
        <v>21</v>
      </c>
      <c r="L18" s="77">
        <v>3.5713194444444442E-3</v>
      </c>
      <c r="M18" s="61">
        <v>24</v>
      </c>
      <c r="N18" s="77">
        <v>3.694074074074074E-3</v>
      </c>
      <c r="O18" s="61">
        <v>22</v>
      </c>
      <c r="P18" s="77">
        <v>3.4850462962962964E-3</v>
      </c>
      <c r="Q18" s="61">
        <v>16</v>
      </c>
      <c r="R18" s="77">
        <v>3.4872453703703702E-3</v>
      </c>
      <c r="S18" s="61">
        <v>0</v>
      </c>
      <c r="T18" s="77">
        <v>0</v>
      </c>
      <c r="U18" s="61">
        <v>0</v>
      </c>
      <c r="V18" s="77">
        <v>0</v>
      </c>
      <c r="W18" s="107">
        <v>83</v>
      </c>
      <c r="X18" s="100">
        <v>1.4237685185185185E-2</v>
      </c>
      <c r="Y18" s="78">
        <v>19.431997762848987</v>
      </c>
      <c r="Z18" s="101">
        <v>2</v>
      </c>
      <c r="AA18" s="124">
        <v>8</v>
      </c>
      <c r="AB18" s="115">
        <v>53</v>
      </c>
      <c r="AC18" s="97">
        <v>21</v>
      </c>
      <c r="AD18" s="32">
        <v>24</v>
      </c>
      <c r="AE18" s="32">
        <v>22</v>
      </c>
      <c r="AF18" s="32">
        <v>16</v>
      </c>
      <c r="AG18" s="32">
        <v>0</v>
      </c>
      <c r="AH18" s="32">
        <v>0</v>
      </c>
    </row>
    <row r="19" spans="1:34" ht="12.75" customHeight="1" x14ac:dyDescent="0.2">
      <c r="A19" s="8">
        <v>10</v>
      </c>
      <c r="B19" s="65" t="s">
        <v>112</v>
      </c>
      <c r="C19" s="8" t="s">
        <v>139</v>
      </c>
      <c r="D19" s="8" t="s">
        <v>138</v>
      </c>
      <c r="E19" s="8">
        <v>2.4</v>
      </c>
      <c r="F19" s="8">
        <v>10</v>
      </c>
      <c r="G19" s="8">
        <v>11</v>
      </c>
      <c r="H19" s="66">
        <v>3421</v>
      </c>
      <c r="I19" s="84" t="s">
        <v>113</v>
      </c>
      <c r="J19" s="127">
        <v>2</v>
      </c>
      <c r="K19" s="61">
        <v>23</v>
      </c>
      <c r="L19" s="77">
        <v>3.4745601851851851E-3</v>
      </c>
      <c r="M19" s="61">
        <v>13</v>
      </c>
      <c r="N19" s="77">
        <v>3.5657291666666667E-3</v>
      </c>
      <c r="O19" s="61">
        <v>3</v>
      </c>
      <c r="P19" s="77">
        <v>4.049768518518519E-4</v>
      </c>
      <c r="Q19" s="61">
        <v>24</v>
      </c>
      <c r="R19" s="77">
        <v>3.4740393518518519E-3</v>
      </c>
      <c r="S19" s="61">
        <v>0</v>
      </c>
      <c r="T19" s="77">
        <v>0</v>
      </c>
      <c r="U19" s="61">
        <v>0</v>
      </c>
      <c r="V19" s="77">
        <v>0</v>
      </c>
      <c r="W19" s="107">
        <v>63</v>
      </c>
      <c r="X19" s="100">
        <v>1.0919305555555555E-2</v>
      </c>
      <c r="Y19" s="78">
        <v>19.231992266500466</v>
      </c>
      <c r="Z19" s="101">
        <v>2</v>
      </c>
      <c r="AA19" s="118">
        <v>9</v>
      </c>
      <c r="AB19" s="116">
        <v>40</v>
      </c>
      <c r="AC19" s="97">
        <v>23</v>
      </c>
      <c r="AD19" s="32">
        <v>13</v>
      </c>
      <c r="AE19" s="32">
        <v>3</v>
      </c>
      <c r="AF19" s="32">
        <v>24</v>
      </c>
      <c r="AG19" s="32">
        <v>0</v>
      </c>
      <c r="AH19" s="32">
        <v>0</v>
      </c>
    </row>
    <row r="20" spans="1:34" ht="12.75" customHeight="1" x14ac:dyDescent="0.2">
      <c r="A20" s="8">
        <v>8</v>
      </c>
      <c r="B20" s="65" t="s">
        <v>120</v>
      </c>
      <c r="C20" s="8" t="s">
        <v>139</v>
      </c>
      <c r="D20" s="8" t="s">
        <v>138</v>
      </c>
      <c r="E20" s="8">
        <v>2.4</v>
      </c>
      <c r="F20" s="8">
        <v>7.5</v>
      </c>
      <c r="G20" s="8">
        <v>6</v>
      </c>
      <c r="H20" s="66">
        <v>2340</v>
      </c>
      <c r="I20" s="84" t="s">
        <v>121</v>
      </c>
      <c r="J20" s="81">
        <v>4</v>
      </c>
      <c r="K20" s="61">
        <v>9</v>
      </c>
      <c r="L20" s="77">
        <v>2.0288194444444446E-3</v>
      </c>
      <c r="M20" s="61">
        <v>18</v>
      </c>
      <c r="N20" s="77">
        <v>3.6454629629629632E-3</v>
      </c>
      <c r="O20" s="61">
        <v>17</v>
      </c>
      <c r="P20" s="77">
        <v>3.5547569444444442E-3</v>
      </c>
      <c r="Q20" s="61">
        <v>17</v>
      </c>
      <c r="R20" s="77">
        <v>3.6617245370370376E-3</v>
      </c>
      <c r="S20" s="61">
        <v>0</v>
      </c>
      <c r="T20" s="77">
        <v>0</v>
      </c>
      <c r="U20" s="61">
        <v>0</v>
      </c>
      <c r="V20" s="77">
        <v>0</v>
      </c>
      <c r="W20" s="107">
        <v>61</v>
      </c>
      <c r="X20" s="100">
        <v>1.2890763888888889E-2</v>
      </c>
      <c r="Y20" s="78">
        <v>15.773567422842582</v>
      </c>
      <c r="Z20" s="101">
        <v>2</v>
      </c>
      <c r="AA20" s="118">
        <v>10</v>
      </c>
      <c r="AB20" s="116">
        <v>30</v>
      </c>
      <c r="AC20" s="97">
        <v>9</v>
      </c>
      <c r="AD20" s="32">
        <v>18</v>
      </c>
      <c r="AE20" s="32">
        <v>17</v>
      </c>
      <c r="AF20" s="32">
        <v>17</v>
      </c>
      <c r="AG20" s="32">
        <v>0</v>
      </c>
      <c r="AH20" s="32">
        <v>0</v>
      </c>
    </row>
    <row r="21" spans="1:34" ht="12.75" customHeight="1" x14ac:dyDescent="0.2">
      <c r="A21" s="8">
        <v>13</v>
      </c>
      <c r="B21" s="65" t="s">
        <v>91</v>
      </c>
      <c r="C21" s="8" t="s">
        <v>139</v>
      </c>
      <c r="D21" s="8" t="s">
        <v>81</v>
      </c>
      <c r="E21" s="8">
        <v>2.4</v>
      </c>
      <c r="F21" s="8">
        <v>5.5</v>
      </c>
      <c r="G21" s="8">
        <v>16</v>
      </c>
      <c r="H21" s="66">
        <v>20143</v>
      </c>
      <c r="I21" s="84" t="s">
        <v>92</v>
      </c>
      <c r="J21" s="127">
        <v>6</v>
      </c>
      <c r="K21" s="61">
        <v>21</v>
      </c>
      <c r="L21" s="77">
        <v>3.5722569444444443E-3</v>
      </c>
      <c r="M21" s="61">
        <v>22</v>
      </c>
      <c r="N21" s="77">
        <v>3.5814814814814819E-3</v>
      </c>
      <c r="O21" s="61">
        <v>12</v>
      </c>
      <c r="P21" s="77">
        <v>2.9005787037037038E-3</v>
      </c>
      <c r="Q21" s="61">
        <v>0</v>
      </c>
      <c r="R21" s="77">
        <v>0</v>
      </c>
      <c r="S21" s="61">
        <v>0</v>
      </c>
      <c r="T21" s="77">
        <v>0</v>
      </c>
      <c r="U21" s="61">
        <v>0</v>
      </c>
      <c r="V21" s="77">
        <v>0</v>
      </c>
      <c r="W21" s="107">
        <v>55</v>
      </c>
      <c r="X21" s="100">
        <v>1.005431712962963E-2</v>
      </c>
      <c r="Y21" s="78">
        <v>18.234289904488698</v>
      </c>
      <c r="Z21" s="101">
        <v>2</v>
      </c>
      <c r="AA21" s="118">
        <v>11</v>
      </c>
      <c r="AB21" s="116">
        <v>22</v>
      </c>
      <c r="AC21" s="97">
        <v>21</v>
      </c>
      <c r="AD21" s="32">
        <v>22</v>
      </c>
      <c r="AE21" s="32">
        <v>12</v>
      </c>
      <c r="AF21" s="32">
        <v>0</v>
      </c>
      <c r="AG21" s="32">
        <v>0</v>
      </c>
      <c r="AH21" s="32">
        <v>0</v>
      </c>
    </row>
    <row r="22" spans="1:34" ht="12.75" customHeight="1" x14ac:dyDescent="0.2">
      <c r="A22" s="8">
        <v>12</v>
      </c>
      <c r="B22" s="65" t="s">
        <v>136</v>
      </c>
      <c r="C22" s="8" t="s">
        <v>139</v>
      </c>
      <c r="D22" s="8" t="s">
        <v>81</v>
      </c>
      <c r="E22" s="8">
        <v>0</v>
      </c>
      <c r="F22" s="8">
        <v>4.25</v>
      </c>
      <c r="G22" s="8">
        <v>19</v>
      </c>
      <c r="H22" s="66">
        <v>18496</v>
      </c>
      <c r="I22" s="84" t="s">
        <v>137</v>
      </c>
      <c r="J22" s="81">
        <v>7</v>
      </c>
      <c r="K22" s="61">
        <v>5</v>
      </c>
      <c r="L22" s="77">
        <v>1.3362847222222222E-3</v>
      </c>
      <c r="M22" s="61">
        <v>13</v>
      </c>
      <c r="N22" s="77">
        <v>3.4469097222222223E-3</v>
      </c>
      <c r="O22" s="61">
        <v>12</v>
      </c>
      <c r="P22" s="77">
        <v>3.6041898148148148E-3</v>
      </c>
      <c r="Q22" s="61">
        <v>11</v>
      </c>
      <c r="R22" s="77">
        <v>3.1676736111111107E-3</v>
      </c>
      <c r="S22" s="61">
        <v>0</v>
      </c>
      <c r="T22" s="77">
        <v>0</v>
      </c>
      <c r="U22" s="61">
        <v>0</v>
      </c>
      <c r="V22" s="77">
        <v>0</v>
      </c>
      <c r="W22" s="107">
        <v>41</v>
      </c>
      <c r="X22" s="100">
        <v>1.155505787037037E-2</v>
      </c>
      <c r="Y22" s="78">
        <v>11.827432471550757</v>
      </c>
      <c r="Z22" s="101">
        <v>4</v>
      </c>
      <c r="AA22" s="118">
        <v>12</v>
      </c>
      <c r="AB22" s="116">
        <v>17</v>
      </c>
      <c r="AC22" s="97">
        <v>5</v>
      </c>
      <c r="AD22" s="32">
        <v>13</v>
      </c>
      <c r="AE22" s="32">
        <v>12</v>
      </c>
      <c r="AF22" s="32">
        <v>11</v>
      </c>
      <c r="AG22" s="32">
        <v>0</v>
      </c>
      <c r="AH22" s="32">
        <v>0</v>
      </c>
    </row>
    <row r="23" spans="1:34" ht="12.75" customHeight="1" x14ac:dyDescent="0.2">
      <c r="A23" s="8">
        <v>1</v>
      </c>
      <c r="B23" s="65" t="s">
        <v>128</v>
      </c>
      <c r="C23" s="8" t="s">
        <v>139</v>
      </c>
      <c r="D23" s="8" t="s">
        <v>138</v>
      </c>
      <c r="E23" s="8">
        <v>0</v>
      </c>
      <c r="F23" s="8">
        <v>3.25</v>
      </c>
      <c r="G23" s="8">
        <v>2</v>
      </c>
      <c r="H23" s="66">
        <v>1616</v>
      </c>
      <c r="I23" s="84" t="s">
        <v>129</v>
      </c>
      <c r="J23" s="81">
        <v>6</v>
      </c>
      <c r="K23" s="61">
        <v>10</v>
      </c>
      <c r="L23" s="77">
        <v>2.1639930555555557E-3</v>
      </c>
      <c r="M23" s="61">
        <v>0</v>
      </c>
      <c r="N23" s="77">
        <v>0</v>
      </c>
      <c r="O23" s="61">
        <v>0</v>
      </c>
      <c r="P23" s="77">
        <v>0</v>
      </c>
      <c r="Q23" s="61">
        <v>13</v>
      </c>
      <c r="R23" s="77">
        <v>3.7483333333333331E-3</v>
      </c>
      <c r="S23" s="61">
        <v>0</v>
      </c>
      <c r="T23" s="77">
        <v>0</v>
      </c>
      <c r="U23" s="61">
        <v>0</v>
      </c>
      <c r="V23" s="77">
        <v>0</v>
      </c>
      <c r="W23" s="107">
        <v>23</v>
      </c>
      <c r="X23" s="100">
        <v>5.9123263888888888E-3</v>
      </c>
      <c r="Y23" s="78">
        <v>5.52</v>
      </c>
      <c r="Z23" s="101">
        <v>4</v>
      </c>
      <c r="AA23" s="118">
        <v>13</v>
      </c>
      <c r="AB23" s="116">
        <v>13</v>
      </c>
      <c r="AC23" s="97">
        <v>10</v>
      </c>
      <c r="AD23" s="32">
        <v>0</v>
      </c>
      <c r="AE23" s="32">
        <v>0</v>
      </c>
      <c r="AF23" s="32">
        <v>13</v>
      </c>
      <c r="AG23" s="32">
        <v>0</v>
      </c>
      <c r="AH23" s="32">
        <v>0</v>
      </c>
    </row>
    <row r="24" spans="1:34" ht="12.75" customHeight="1" x14ac:dyDescent="0.2">
      <c r="A24" s="8">
        <v>14</v>
      </c>
      <c r="B24" s="65" t="s">
        <v>41</v>
      </c>
      <c r="C24" s="8" t="s">
        <v>41</v>
      </c>
      <c r="D24" s="8" t="s">
        <v>41</v>
      </c>
      <c r="E24" s="8" t="s">
        <v>41</v>
      </c>
      <c r="F24" s="8" t="s">
        <v>41</v>
      </c>
      <c r="G24" s="8" t="s">
        <v>41</v>
      </c>
      <c r="H24" s="66" t="s">
        <v>41</v>
      </c>
      <c r="I24" s="84" t="s">
        <v>41</v>
      </c>
      <c r="J24" s="81"/>
      <c r="K24" s="61">
        <v>0</v>
      </c>
      <c r="L24" s="77">
        <v>0</v>
      </c>
      <c r="M24" s="61">
        <v>0</v>
      </c>
      <c r="N24" s="77">
        <v>0</v>
      </c>
      <c r="O24" s="61">
        <v>0</v>
      </c>
      <c r="P24" s="77">
        <v>0</v>
      </c>
      <c r="Q24" s="61">
        <v>0</v>
      </c>
      <c r="R24" s="77">
        <v>0</v>
      </c>
      <c r="S24" s="61">
        <v>0</v>
      </c>
      <c r="T24" s="77">
        <v>0</v>
      </c>
      <c r="U24" s="61">
        <v>0</v>
      </c>
      <c r="V24" s="77">
        <v>0</v>
      </c>
      <c r="W24" s="107">
        <v>0</v>
      </c>
      <c r="X24" s="100">
        <v>0</v>
      </c>
      <c r="Y24" s="78">
        <v>0</v>
      </c>
      <c r="Z24" s="101" t="s">
        <v>41</v>
      </c>
      <c r="AA24" s="118"/>
      <c r="AB24" s="116">
        <v>0</v>
      </c>
      <c r="AC24" s="97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</row>
    <row r="25" spans="1:34" ht="12.75" customHeight="1" x14ac:dyDescent="0.2">
      <c r="A25" s="8">
        <v>15</v>
      </c>
      <c r="B25" s="65" t="s">
        <v>41</v>
      </c>
      <c r="C25" s="8" t="s">
        <v>41</v>
      </c>
      <c r="D25" s="8" t="s">
        <v>41</v>
      </c>
      <c r="E25" s="8" t="s">
        <v>41</v>
      </c>
      <c r="F25" s="8" t="s">
        <v>41</v>
      </c>
      <c r="G25" s="8" t="s">
        <v>41</v>
      </c>
      <c r="H25" s="66" t="s">
        <v>41</v>
      </c>
      <c r="I25" s="84" t="s">
        <v>41</v>
      </c>
      <c r="J25" s="81"/>
      <c r="K25" s="61">
        <v>0</v>
      </c>
      <c r="L25" s="77">
        <v>0</v>
      </c>
      <c r="M25" s="61">
        <v>0</v>
      </c>
      <c r="N25" s="77">
        <v>0</v>
      </c>
      <c r="O25" s="61">
        <v>0</v>
      </c>
      <c r="P25" s="77">
        <v>0</v>
      </c>
      <c r="Q25" s="61">
        <v>0</v>
      </c>
      <c r="R25" s="77">
        <v>0</v>
      </c>
      <c r="S25" s="61">
        <v>0</v>
      </c>
      <c r="T25" s="77">
        <v>0</v>
      </c>
      <c r="U25" s="61">
        <v>0</v>
      </c>
      <c r="V25" s="77">
        <v>0</v>
      </c>
      <c r="W25" s="107">
        <v>0</v>
      </c>
      <c r="X25" s="100">
        <v>0</v>
      </c>
      <c r="Y25" s="78">
        <v>0</v>
      </c>
      <c r="Z25" s="101" t="s">
        <v>41</v>
      </c>
      <c r="AA25" s="118"/>
      <c r="AB25" s="116">
        <v>0</v>
      </c>
      <c r="AC25" s="97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</row>
    <row r="26" spans="1:34" ht="12.75" hidden="1" customHeight="1" x14ac:dyDescent="0.2">
      <c r="A26" s="8">
        <v>16</v>
      </c>
      <c r="B26" s="65" t="s">
        <v>41</v>
      </c>
      <c r="C26" s="8" t="s">
        <v>41</v>
      </c>
      <c r="D26" s="8" t="s">
        <v>41</v>
      </c>
      <c r="E26" s="8" t="s">
        <v>41</v>
      </c>
      <c r="F26" s="8" t="s">
        <v>41</v>
      </c>
      <c r="G26" s="8" t="s">
        <v>41</v>
      </c>
      <c r="H26" s="66" t="s">
        <v>41</v>
      </c>
      <c r="I26" s="84" t="s">
        <v>41</v>
      </c>
      <c r="J26" s="81"/>
      <c r="K26" s="61">
        <v>0</v>
      </c>
      <c r="L26" s="77">
        <v>0</v>
      </c>
      <c r="M26" s="61">
        <v>0</v>
      </c>
      <c r="N26" s="77">
        <v>0</v>
      </c>
      <c r="O26" s="61">
        <v>0</v>
      </c>
      <c r="P26" s="77">
        <v>0</v>
      </c>
      <c r="Q26" s="61">
        <v>0</v>
      </c>
      <c r="R26" s="77">
        <v>0</v>
      </c>
      <c r="S26" s="61">
        <v>0</v>
      </c>
      <c r="T26" s="77">
        <v>0</v>
      </c>
      <c r="U26" s="61">
        <v>0</v>
      </c>
      <c r="V26" s="77">
        <v>0</v>
      </c>
      <c r="W26" s="107">
        <v>0</v>
      </c>
      <c r="X26" s="100">
        <v>0</v>
      </c>
      <c r="Y26" s="78">
        <v>0</v>
      </c>
      <c r="Z26" s="101" t="s">
        <v>41</v>
      </c>
      <c r="AA26" s="118"/>
      <c r="AB26" s="116">
        <v>0</v>
      </c>
      <c r="AC26" s="97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</row>
    <row r="27" spans="1:34" ht="12.75" hidden="1" customHeight="1" x14ac:dyDescent="0.2">
      <c r="A27" s="8">
        <v>17</v>
      </c>
      <c r="B27" s="65" t="s">
        <v>41</v>
      </c>
      <c r="C27" s="8" t="s">
        <v>41</v>
      </c>
      <c r="D27" s="8" t="s">
        <v>41</v>
      </c>
      <c r="E27" s="8" t="s">
        <v>41</v>
      </c>
      <c r="F27" s="8" t="s">
        <v>41</v>
      </c>
      <c r="G27" s="8" t="s">
        <v>41</v>
      </c>
      <c r="H27" s="66" t="s">
        <v>41</v>
      </c>
      <c r="I27" s="84" t="s">
        <v>41</v>
      </c>
      <c r="J27" s="81"/>
      <c r="K27" s="61">
        <v>0</v>
      </c>
      <c r="L27" s="77">
        <v>0</v>
      </c>
      <c r="M27" s="61">
        <v>0</v>
      </c>
      <c r="N27" s="77">
        <v>0</v>
      </c>
      <c r="O27" s="61">
        <v>0</v>
      </c>
      <c r="P27" s="77">
        <v>0</v>
      </c>
      <c r="Q27" s="61">
        <v>0</v>
      </c>
      <c r="R27" s="77">
        <v>0</v>
      </c>
      <c r="S27" s="61">
        <v>0</v>
      </c>
      <c r="T27" s="77">
        <v>0</v>
      </c>
      <c r="U27" s="61">
        <v>0</v>
      </c>
      <c r="V27" s="77">
        <v>0</v>
      </c>
      <c r="W27" s="107">
        <v>0</v>
      </c>
      <c r="X27" s="100">
        <v>0</v>
      </c>
      <c r="Y27" s="78">
        <v>0</v>
      </c>
      <c r="Z27" s="101" t="s">
        <v>41</v>
      </c>
      <c r="AA27" s="118"/>
      <c r="AB27" s="116">
        <v>0</v>
      </c>
      <c r="AC27" s="97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</row>
    <row r="28" spans="1:34" ht="12.75" hidden="1" customHeight="1" x14ac:dyDescent="0.2">
      <c r="A28" s="8">
        <v>18</v>
      </c>
      <c r="B28" s="65" t="s">
        <v>41</v>
      </c>
      <c r="C28" s="8" t="s">
        <v>41</v>
      </c>
      <c r="D28" s="8" t="s">
        <v>41</v>
      </c>
      <c r="E28" s="8" t="s">
        <v>41</v>
      </c>
      <c r="F28" s="8" t="s">
        <v>41</v>
      </c>
      <c r="G28" s="8" t="s">
        <v>41</v>
      </c>
      <c r="H28" s="66" t="s">
        <v>41</v>
      </c>
      <c r="I28" s="84" t="s">
        <v>41</v>
      </c>
      <c r="J28" s="81">
        <v>0</v>
      </c>
      <c r="K28" s="61">
        <v>0</v>
      </c>
      <c r="L28" s="77">
        <v>0</v>
      </c>
      <c r="M28" s="61">
        <v>0</v>
      </c>
      <c r="N28" s="77">
        <v>0</v>
      </c>
      <c r="O28" s="61">
        <v>0</v>
      </c>
      <c r="P28" s="77">
        <v>0</v>
      </c>
      <c r="Q28" s="61">
        <v>0</v>
      </c>
      <c r="R28" s="77">
        <v>0</v>
      </c>
      <c r="S28" s="61">
        <v>0</v>
      </c>
      <c r="T28" s="77">
        <v>0</v>
      </c>
      <c r="U28" s="61">
        <v>0</v>
      </c>
      <c r="V28" s="77">
        <v>0</v>
      </c>
      <c r="W28" s="107">
        <v>0</v>
      </c>
      <c r="X28" s="100">
        <v>0</v>
      </c>
      <c r="Y28" s="78">
        <v>0</v>
      </c>
      <c r="Z28" s="101" t="s">
        <v>41</v>
      </c>
      <c r="AA28" s="118"/>
      <c r="AB28" s="116">
        <v>0</v>
      </c>
      <c r="AC28" s="97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</row>
    <row r="29" spans="1:34" ht="12.75" hidden="1" customHeight="1" x14ac:dyDescent="0.2">
      <c r="A29" s="8">
        <v>19</v>
      </c>
      <c r="B29" s="65" t="s">
        <v>41</v>
      </c>
      <c r="C29" s="8" t="s">
        <v>41</v>
      </c>
      <c r="D29" s="8" t="s">
        <v>41</v>
      </c>
      <c r="E29" s="8" t="s">
        <v>41</v>
      </c>
      <c r="F29" s="8" t="s">
        <v>41</v>
      </c>
      <c r="G29" s="8" t="s">
        <v>41</v>
      </c>
      <c r="H29" s="66" t="s">
        <v>41</v>
      </c>
      <c r="I29" s="84" t="s">
        <v>41</v>
      </c>
      <c r="J29" s="81">
        <v>0</v>
      </c>
      <c r="K29" s="61">
        <v>0</v>
      </c>
      <c r="L29" s="77">
        <v>0</v>
      </c>
      <c r="M29" s="61">
        <v>0</v>
      </c>
      <c r="N29" s="77">
        <v>0</v>
      </c>
      <c r="O29" s="61">
        <v>0</v>
      </c>
      <c r="P29" s="77">
        <v>0</v>
      </c>
      <c r="Q29" s="61">
        <v>0</v>
      </c>
      <c r="R29" s="77">
        <v>0</v>
      </c>
      <c r="S29" s="61">
        <v>0</v>
      </c>
      <c r="T29" s="77">
        <v>0</v>
      </c>
      <c r="U29" s="61">
        <v>0</v>
      </c>
      <c r="V29" s="77">
        <v>0</v>
      </c>
      <c r="W29" s="107">
        <v>0</v>
      </c>
      <c r="X29" s="100">
        <v>0</v>
      </c>
      <c r="Y29" s="78">
        <v>0</v>
      </c>
      <c r="Z29" s="101" t="s">
        <v>41</v>
      </c>
      <c r="AA29" s="118"/>
      <c r="AB29" s="116">
        <v>0</v>
      </c>
      <c r="AC29" s="97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</row>
    <row r="30" spans="1:34" ht="12.75" hidden="1" customHeight="1" x14ac:dyDescent="0.2">
      <c r="A30" s="8">
        <v>20</v>
      </c>
      <c r="B30" s="65" t="s">
        <v>41</v>
      </c>
      <c r="C30" s="8" t="s">
        <v>41</v>
      </c>
      <c r="D30" s="8" t="s">
        <v>41</v>
      </c>
      <c r="E30" s="8" t="s">
        <v>41</v>
      </c>
      <c r="F30" s="8" t="s">
        <v>41</v>
      </c>
      <c r="G30" s="8" t="s">
        <v>41</v>
      </c>
      <c r="H30" s="66" t="s">
        <v>41</v>
      </c>
      <c r="I30" s="84" t="s">
        <v>41</v>
      </c>
      <c r="J30" s="81">
        <v>0</v>
      </c>
      <c r="K30" s="61">
        <v>0</v>
      </c>
      <c r="L30" s="77">
        <v>0</v>
      </c>
      <c r="M30" s="61">
        <v>0</v>
      </c>
      <c r="N30" s="77">
        <v>0</v>
      </c>
      <c r="O30" s="61">
        <v>0</v>
      </c>
      <c r="P30" s="77">
        <v>0</v>
      </c>
      <c r="Q30" s="61">
        <v>0</v>
      </c>
      <c r="R30" s="77">
        <v>0</v>
      </c>
      <c r="S30" s="61">
        <v>0</v>
      </c>
      <c r="T30" s="77">
        <v>0</v>
      </c>
      <c r="U30" s="61">
        <v>0</v>
      </c>
      <c r="V30" s="77">
        <v>0</v>
      </c>
      <c r="W30" s="107">
        <v>0</v>
      </c>
      <c r="X30" s="100">
        <v>0</v>
      </c>
      <c r="Y30" s="78">
        <v>0</v>
      </c>
      <c r="Z30" s="101" t="s">
        <v>41</v>
      </c>
      <c r="AA30" s="118"/>
      <c r="AB30" s="116">
        <v>0</v>
      </c>
      <c r="AC30" s="97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</row>
    <row r="31" spans="1:34" ht="12.75" hidden="1" customHeight="1" x14ac:dyDescent="0.2">
      <c r="A31" s="8">
        <v>21</v>
      </c>
      <c r="B31" s="65" t="s">
        <v>41</v>
      </c>
      <c r="C31" s="8" t="s">
        <v>41</v>
      </c>
      <c r="D31" s="8" t="s">
        <v>41</v>
      </c>
      <c r="E31" s="8" t="s">
        <v>41</v>
      </c>
      <c r="F31" s="8" t="s">
        <v>41</v>
      </c>
      <c r="G31" s="8" t="s">
        <v>41</v>
      </c>
      <c r="H31" s="66" t="s">
        <v>41</v>
      </c>
      <c r="I31" s="84" t="s">
        <v>41</v>
      </c>
      <c r="J31" s="81">
        <v>0</v>
      </c>
      <c r="K31" s="61">
        <v>0</v>
      </c>
      <c r="L31" s="77">
        <v>0</v>
      </c>
      <c r="M31" s="61">
        <v>0</v>
      </c>
      <c r="N31" s="77">
        <v>0</v>
      </c>
      <c r="O31" s="61">
        <v>0</v>
      </c>
      <c r="P31" s="77">
        <v>0</v>
      </c>
      <c r="Q31" s="61">
        <v>0</v>
      </c>
      <c r="R31" s="77">
        <v>0</v>
      </c>
      <c r="S31" s="61">
        <v>0</v>
      </c>
      <c r="T31" s="77">
        <v>0</v>
      </c>
      <c r="U31" s="61">
        <v>0</v>
      </c>
      <c r="V31" s="77">
        <v>0</v>
      </c>
      <c r="W31" s="107">
        <v>0</v>
      </c>
      <c r="X31" s="100">
        <v>0</v>
      </c>
      <c r="Y31" s="78">
        <v>0</v>
      </c>
      <c r="Z31" s="101" t="s">
        <v>41</v>
      </c>
      <c r="AA31" s="118"/>
      <c r="AB31" s="116">
        <v>0</v>
      </c>
      <c r="AC31" s="97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</row>
    <row r="32" spans="1:34" ht="12.75" hidden="1" customHeight="1" x14ac:dyDescent="0.2">
      <c r="A32" s="8">
        <v>22</v>
      </c>
      <c r="B32" s="65" t="s">
        <v>41</v>
      </c>
      <c r="C32" s="8" t="s">
        <v>41</v>
      </c>
      <c r="D32" s="8" t="s">
        <v>41</v>
      </c>
      <c r="E32" s="8" t="s">
        <v>41</v>
      </c>
      <c r="F32" s="8" t="s">
        <v>41</v>
      </c>
      <c r="G32" s="8" t="s">
        <v>41</v>
      </c>
      <c r="H32" s="66" t="s">
        <v>41</v>
      </c>
      <c r="I32" s="84" t="s">
        <v>41</v>
      </c>
      <c r="J32" s="81">
        <v>0</v>
      </c>
      <c r="K32" s="61">
        <v>0</v>
      </c>
      <c r="L32" s="77">
        <v>0</v>
      </c>
      <c r="M32" s="61">
        <v>0</v>
      </c>
      <c r="N32" s="77">
        <v>0</v>
      </c>
      <c r="O32" s="61">
        <v>0</v>
      </c>
      <c r="P32" s="77">
        <v>0</v>
      </c>
      <c r="Q32" s="61">
        <v>0</v>
      </c>
      <c r="R32" s="77">
        <v>0</v>
      </c>
      <c r="S32" s="61">
        <v>0</v>
      </c>
      <c r="T32" s="77">
        <v>0</v>
      </c>
      <c r="U32" s="61">
        <v>0</v>
      </c>
      <c r="V32" s="77">
        <v>0</v>
      </c>
      <c r="W32" s="107">
        <v>0</v>
      </c>
      <c r="X32" s="100">
        <v>0</v>
      </c>
      <c r="Y32" s="78">
        <v>0</v>
      </c>
      <c r="Z32" s="101" t="s">
        <v>41</v>
      </c>
      <c r="AA32" s="118"/>
      <c r="AB32" s="116">
        <v>0</v>
      </c>
      <c r="AC32" s="97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</row>
    <row r="33" spans="1:34" ht="12.75" hidden="1" customHeight="1" x14ac:dyDescent="0.2">
      <c r="A33" s="8">
        <v>23</v>
      </c>
      <c r="B33" s="65" t="s">
        <v>41</v>
      </c>
      <c r="C33" s="8" t="s">
        <v>41</v>
      </c>
      <c r="D33" s="8" t="s">
        <v>41</v>
      </c>
      <c r="E33" s="8" t="s">
        <v>41</v>
      </c>
      <c r="F33" s="8" t="s">
        <v>41</v>
      </c>
      <c r="G33" s="8" t="s">
        <v>41</v>
      </c>
      <c r="H33" s="66" t="s">
        <v>41</v>
      </c>
      <c r="I33" s="84" t="s">
        <v>41</v>
      </c>
      <c r="J33" s="81">
        <v>0</v>
      </c>
      <c r="K33" s="61">
        <v>0</v>
      </c>
      <c r="L33" s="77">
        <v>0</v>
      </c>
      <c r="M33" s="61">
        <v>0</v>
      </c>
      <c r="N33" s="77">
        <v>0</v>
      </c>
      <c r="O33" s="61">
        <v>0</v>
      </c>
      <c r="P33" s="77">
        <v>0</v>
      </c>
      <c r="Q33" s="61">
        <v>0</v>
      </c>
      <c r="R33" s="77">
        <v>0</v>
      </c>
      <c r="S33" s="61">
        <v>0</v>
      </c>
      <c r="T33" s="77">
        <v>0</v>
      </c>
      <c r="U33" s="61">
        <v>0</v>
      </c>
      <c r="V33" s="77">
        <v>0</v>
      </c>
      <c r="W33" s="107">
        <v>0</v>
      </c>
      <c r="X33" s="100">
        <v>0</v>
      </c>
      <c r="Y33" s="78">
        <v>0</v>
      </c>
      <c r="Z33" s="101" t="s">
        <v>41</v>
      </c>
      <c r="AA33" s="118"/>
      <c r="AB33" s="116">
        <v>0</v>
      </c>
      <c r="AC33" s="97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</row>
    <row r="34" spans="1:34" ht="12.75" hidden="1" customHeight="1" x14ac:dyDescent="0.2">
      <c r="A34" s="8">
        <v>24</v>
      </c>
      <c r="B34" s="65" t="s">
        <v>41</v>
      </c>
      <c r="C34" s="8" t="s">
        <v>41</v>
      </c>
      <c r="D34" s="8" t="s">
        <v>41</v>
      </c>
      <c r="E34" s="8" t="s">
        <v>41</v>
      </c>
      <c r="F34" s="8" t="s">
        <v>41</v>
      </c>
      <c r="G34" s="8" t="s">
        <v>41</v>
      </c>
      <c r="H34" s="66" t="s">
        <v>41</v>
      </c>
      <c r="I34" s="84" t="s">
        <v>41</v>
      </c>
      <c r="J34" s="81">
        <v>0</v>
      </c>
      <c r="K34" s="61">
        <v>0</v>
      </c>
      <c r="L34" s="77">
        <v>0</v>
      </c>
      <c r="M34" s="61">
        <v>0</v>
      </c>
      <c r="N34" s="77">
        <v>0</v>
      </c>
      <c r="O34" s="61">
        <v>0</v>
      </c>
      <c r="P34" s="77">
        <v>0</v>
      </c>
      <c r="Q34" s="61">
        <v>0</v>
      </c>
      <c r="R34" s="77">
        <v>0</v>
      </c>
      <c r="S34" s="61">
        <v>0</v>
      </c>
      <c r="T34" s="77">
        <v>0</v>
      </c>
      <c r="U34" s="61">
        <v>0</v>
      </c>
      <c r="V34" s="77">
        <v>0</v>
      </c>
      <c r="W34" s="107">
        <v>0</v>
      </c>
      <c r="X34" s="100">
        <v>0</v>
      </c>
      <c r="Y34" s="78">
        <v>0</v>
      </c>
      <c r="Z34" s="101" t="s">
        <v>41</v>
      </c>
      <c r="AA34" s="118"/>
      <c r="AB34" s="116">
        <v>0</v>
      </c>
      <c r="AC34" s="97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</row>
    <row r="35" spans="1:34" ht="12.75" hidden="1" customHeight="1" x14ac:dyDescent="0.2">
      <c r="A35" s="8">
        <v>25</v>
      </c>
      <c r="B35" s="65" t="s">
        <v>41</v>
      </c>
      <c r="C35" s="8" t="s">
        <v>41</v>
      </c>
      <c r="D35" s="8" t="s">
        <v>41</v>
      </c>
      <c r="E35" s="8" t="s">
        <v>41</v>
      </c>
      <c r="F35" s="8" t="s">
        <v>41</v>
      </c>
      <c r="G35" s="8" t="s">
        <v>41</v>
      </c>
      <c r="H35" s="66" t="s">
        <v>41</v>
      </c>
      <c r="I35" s="84" t="s">
        <v>41</v>
      </c>
      <c r="J35" s="81">
        <v>0</v>
      </c>
      <c r="K35" s="61">
        <v>0</v>
      </c>
      <c r="L35" s="77">
        <v>0</v>
      </c>
      <c r="M35" s="61">
        <v>0</v>
      </c>
      <c r="N35" s="77">
        <v>0</v>
      </c>
      <c r="O35" s="61">
        <v>0</v>
      </c>
      <c r="P35" s="77">
        <v>0</v>
      </c>
      <c r="Q35" s="61">
        <v>0</v>
      </c>
      <c r="R35" s="77">
        <v>0</v>
      </c>
      <c r="S35" s="61">
        <v>0</v>
      </c>
      <c r="T35" s="77">
        <v>0</v>
      </c>
      <c r="U35" s="61">
        <v>0</v>
      </c>
      <c r="V35" s="77">
        <v>0</v>
      </c>
      <c r="W35" s="107">
        <v>0</v>
      </c>
      <c r="X35" s="100">
        <v>0</v>
      </c>
      <c r="Y35" s="78">
        <v>0</v>
      </c>
      <c r="Z35" s="101" t="s">
        <v>41</v>
      </c>
      <c r="AA35" s="118"/>
      <c r="AB35" s="116">
        <v>0</v>
      </c>
      <c r="AC35" s="97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</row>
    <row r="36" spans="1:34" ht="12.75" hidden="1" customHeight="1" x14ac:dyDescent="0.2">
      <c r="A36" s="8">
        <v>26</v>
      </c>
      <c r="B36" s="65" t="s">
        <v>41</v>
      </c>
      <c r="C36" s="8" t="s">
        <v>41</v>
      </c>
      <c r="D36" s="8" t="s">
        <v>41</v>
      </c>
      <c r="E36" s="8" t="s">
        <v>41</v>
      </c>
      <c r="F36" s="8" t="s">
        <v>41</v>
      </c>
      <c r="G36" s="8" t="s">
        <v>41</v>
      </c>
      <c r="H36" s="66" t="s">
        <v>41</v>
      </c>
      <c r="I36" s="84" t="s">
        <v>41</v>
      </c>
      <c r="J36" s="81">
        <v>0</v>
      </c>
      <c r="K36" s="61">
        <v>0</v>
      </c>
      <c r="L36" s="77">
        <v>0</v>
      </c>
      <c r="M36" s="61">
        <v>0</v>
      </c>
      <c r="N36" s="77">
        <v>0</v>
      </c>
      <c r="O36" s="61">
        <v>0</v>
      </c>
      <c r="P36" s="77">
        <v>0</v>
      </c>
      <c r="Q36" s="61">
        <v>0</v>
      </c>
      <c r="R36" s="77">
        <v>0</v>
      </c>
      <c r="S36" s="61">
        <v>0</v>
      </c>
      <c r="T36" s="77">
        <v>0</v>
      </c>
      <c r="U36" s="61">
        <v>0</v>
      </c>
      <c r="V36" s="77">
        <v>0</v>
      </c>
      <c r="W36" s="107">
        <v>0</v>
      </c>
      <c r="X36" s="100">
        <v>0</v>
      </c>
      <c r="Y36" s="78">
        <v>0</v>
      </c>
      <c r="Z36" s="101" t="s">
        <v>41</v>
      </c>
      <c r="AA36" s="118"/>
      <c r="AB36" s="116">
        <v>0</v>
      </c>
      <c r="AC36" s="97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</row>
    <row r="37" spans="1:34" ht="12.75" hidden="1" customHeight="1" thickBot="1" x14ac:dyDescent="0.25">
      <c r="A37" s="8">
        <v>27</v>
      </c>
      <c r="B37" s="65" t="s">
        <v>41</v>
      </c>
      <c r="C37" s="8" t="s">
        <v>41</v>
      </c>
      <c r="D37" s="8" t="s">
        <v>41</v>
      </c>
      <c r="E37" s="8" t="s">
        <v>41</v>
      </c>
      <c r="F37" s="8" t="s">
        <v>41</v>
      </c>
      <c r="G37" s="8" t="s">
        <v>41</v>
      </c>
      <c r="H37" s="66" t="s">
        <v>41</v>
      </c>
      <c r="I37" s="84" t="s">
        <v>41</v>
      </c>
      <c r="J37" s="81">
        <v>0</v>
      </c>
      <c r="K37" s="61">
        <v>0</v>
      </c>
      <c r="L37" s="77">
        <v>0</v>
      </c>
      <c r="M37" s="61">
        <v>0</v>
      </c>
      <c r="N37" s="77">
        <v>0</v>
      </c>
      <c r="O37" s="61">
        <v>0</v>
      </c>
      <c r="P37" s="77">
        <v>0</v>
      </c>
      <c r="Q37" s="61">
        <v>0</v>
      </c>
      <c r="R37" s="77">
        <v>0</v>
      </c>
      <c r="S37" s="61">
        <v>0</v>
      </c>
      <c r="T37" s="77">
        <v>0</v>
      </c>
      <c r="U37" s="61">
        <v>0</v>
      </c>
      <c r="V37" s="77">
        <v>0</v>
      </c>
      <c r="W37" s="107">
        <v>0</v>
      </c>
      <c r="X37" s="100">
        <v>0</v>
      </c>
      <c r="Y37" s="78">
        <v>0</v>
      </c>
      <c r="Z37" s="101" t="s">
        <v>41</v>
      </c>
      <c r="AA37" s="118"/>
      <c r="AB37" s="117">
        <v>0</v>
      </c>
      <c r="AC37" s="98">
        <v>0</v>
      </c>
      <c r="AD37" s="99">
        <v>0</v>
      </c>
      <c r="AE37" s="99">
        <v>0</v>
      </c>
      <c r="AF37" s="99">
        <v>0</v>
      </c>
      <c r="AG37" s="99">
        <v>0</v>
      </c>
      <c r="AH37" s="32">
        <v>0</v>
      </c>
    </row>
    <row r="38" spans="1:34" ht="12.75" hidden="1" customHeight="1" x14ac:dyDescent="0.2"/>
    <row r="39" spans="1:34" ht="12.75" hidden="1" customHeight="1" x14ac:dyDescent="0.2"/>
    <row r="40" spans="1:34" ht="12.75" hidden="1" customHeight="1" x14ac:dyDescent="0.2">
      <c r="B40" t="s">
        <v>12</v>
      </c>
      <c r="E40" t="s">
        <v>13</v>
      </c>
      <c r="N40" t="s">
        <v>20</v>
      </c>
    </row>
    <row r="41" spans="1:34" ht="12.75" customHeight="1" x14ac:dyDescent="0.2"/>
  </sheetData>
  <sheetProtection password="CC59" sheet="1" objects="1" scenarios="1" selectLockedCells="1" selectUnlockedCells="1"/>
  <sortState ref="A17:AH18">
    <sortCondition ref="AA17:AA18"/>
  </sortState>
  <mergeCells count="18">
    <mergeCell ref="D8:D10"/>
    <mergeCell ref="F8:F10"/>
    <mergeCell ref="G8:G10"/>
    <mergeCell ref="H8:H10"/>
    <mergeCell ref="I8:I10"/>
    <mergeCell ref="AB8:AB10"/>
    <mergeCell ref="AA9:AA10"/>
    <mergeCell ref="AC10:AG10"/>
    <mergeCell ref="K8:AA8"/>
    <mergeCell ref="K9:L9"/>
    <mergeCell ref="M9:N9"/>
    <mergeCell ref="O9:P9"/>
    <mergeCell ref="Q9:R9"/>
    <mergeCell ref="S9:T9"/>
    <mergeCell ref="W9:X9"/>
    <mergeCell ref="Y9:Y10"/>
    <mergeCell ref="Z9:Z10"/>
    <mergeCell ref="U9:V9"/>
  </mergeCells>
  <printOptions gridLinesSet="0"/>
  <pageMargins left="0.19685039370078741" right="0.19685039370078741" top="0.59055118110236227" bottom="0.59055118110236227" header="0.51181102362204722" footer="0.51181102362204722"/>
  <pageSetup paperSize="9" scale="8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H41"/>
  <sheetViews>
    <sheetView showGridLines="0" showZeros="0" zoomScale="90" zoomScaleNormal="90" workbookViewId="0"/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customWidth="1"/>
    <col min="6" max="6" width="6.28515625" customWidth="1"/>
    <col min="7" max="7" width="4.85546875" customWidth="1"/>
    <col min="8" max="8" width="8" customWidth="1"/>
    <col min="9" max="9" width="6.42578125" hidden="1" customWidth="1"/>
    <col min="10" max="10" width="5.5703125" customWidth="1"/>
    <col min="11" max="11" width="4.140625" customWidth="1"/>
    <col min="12" max="12" width="10" bestFit="1" customWidth="1"/>
    <col min="13" max="13" width="4" customWidth="1"/>
    <col min="14" max="14" width="10.28515625" customWidth="1"/>
    <col min="15" max="15" width="4.140625" customWidth="1"/>
    <col min="16" max="16" width="9.5703125" customWidth="1"/>
    <col min="17" max="17" width="4.140625" customWidth="1"/>
    <col min="18" max="18" width="9.5703125" customWidth="1"/>
    <col min="19" max="19" width="4.140625" customWidth="1"/>
    <col min="20" max="20" width="9.5703125" customWidth="1"/>
    <col min="21" max="21" width="4.7109375" hidden="1" customWidth="1"/>
    <col min="22" max="22" width="9.5703125" hidden="1" customWidth="1"/>
    <col min="23" max="23" width="4.140625" customWidth="1"/>
    <col min="24" max="24" width="9.5703125" customWidth="1"/>
    <col min="25" max="26" width="5.7109375" customWidth="1"/>
    <col min="27" max="27" width="6.42578125" bestFit="1" customWidth="1"/>
    <col min="28" max="28" width="7.7109375" customWidth="1"/>
    <col min="29" max="34" width="4.85546875" hidden="1" customWidth="1"/>
    <col min="35" max="35" width="4.85546875" customWidth="1"/>
  </cols>
  <sheetData>
    <row r="1" spans="1:34" ht="59.25" customHeight="1" x14ac:dyDescent="0.25">
      <c r="B1" s="1" t="s">
        <v>2</v>
      </c>
      <c r="O1" s="27" t="s">
        <v>3</v>
      </c>
    </row>
    <row r="2" spans="1:34" ht="15" x14ac:dyDescent="0.25">
      <c r="J2" s="3"/>
      <c r="O2" s="26" t="s">
        <v>141</v>
      </c>
    </row>
    <row r="3" spans="1:34" ht="15" x14ac:dyDescent="0.25">
      <c r="A3" t="s">
        <v>4</v>
      </c>
      <c r="J3" s="3"/>
      <c r="O3" s="26" t="s">
        <v>142</v>
      </c>
    </row>
    <row r="4" spans="1:34" ht="15" x14ac:dyDescent="0.25">
      <c r="J4" s="3"/>
      <c r="O4" s="26" t="s">
        <v>143</v>
      </c>
    </row>
    <row r="5" spans="1:34" x14ac:dyDescent="0.2">
      <c r="B5" s="31">
        <v>43373</v>
      </c>
    </row>
    <row r="6" spans="1:34" ht="15.75" x14ac:dyDescent="0.25">
      <c r="E6" s="4"/>
      <c r="F6" s="4"/>
      <c r="G6" s="4"/>
      <c r="H6" s="4"/>
      <c r="I6" s="4"/>
      <c r="J6" t="s">
        <v>5</v>
      </c>
      <c r="M6" s="24"/>
      <c r="N6" s="24" t="s">
        <v>27</v>
      </c>
      <c r="P6" t="s">
        <v>14</v>
      </c>
      <c r="Y6" s="25">
        <v>80</v>
      </c>
      <c r="Z6" s="11" t="s">
        <v>15</v>
      </c>
    </row>
    <row r="7" spans="1:34" ht="13.5" thickBot="1" x14ac:dyDescent="0.25">
      <c r="A7" s="5"/>
      <c r="B7" s="28">
        <v>43373</v>
      </c>
      <c r="C7" s="17" t="s">
        <v>6</v>
      </c>
      <c r="D7" s="5"/>
      <c r="E7" s="5"/>
      <c r="F7" s="5"/>
      <c r="G7" s="5"/>
      <c r="H7" s="5"/>
      <c r="I7" s="74"/>
      <c r="J7" s="5"/>
      <c r="K7" s="5"/>
      <c r="L7" s="106" t="s">
        <v>79</v>
      </c>
      <c r="M7" s="17">
        <v>5</v>
      </c>
      <c r="N7" s="63" t="s">
        <v>40</v>
      </c>
      <c r="O7" s="5"/>
      <c r="P7" s="5" t="s">
        <v>16</v>
      </c>
      <c r="Q7" s="5"/>
      <c r="R7" s="5"/>
      <c r="S7" s="5"/>
      <c r="T7" s="5"/>
      <c r="U7" s="5"/>
      <c r="V7" s="5"/>
      <c r="W7" s="5"/>
      <c r="X7" s="5"/>
      <c r="Y7" s="79">
        <v>3.472222222222222E-3</v>
      </c>
      <c r="Z7" s="13" t="s">
        <v>60</v>
      </c>
      <c r="AA7" s="5"/>
    </row>
    <row r="8" spans="1:34" ht="13.5" customHeight="1" thickTop="1" x14ac:dyDescent="0.2">
      <c r="A8" s="7" t="s">
        <v>7</v>
      </c>
      <c r="B8" s="7" t="s">
        <v>8</v>
      </c>
      <c r="C8" s="7" t="s">
        <v>9</v>
      </c>
      <c r="D8" s="129" t="s">
        <v>59</v>
      </c>
      <c r="E8" s="7" t="s">
        <v>17</v>
      </c>
      <c r="F8" s="129" t="s">
        <v>42</v>
      </c>
      <c r="G8" s="129" t="s">
        <v>37</v>
      </c>
      <c r="H8" s="129" t="s">
        <v>36</v>
      </c>
      <c r="I8" s="147" t="s">
        <v>56</v>
      </c>
      <c r="J8" s="132" t="s">
        <v>38</v>
      </c>
      <c r="K8" s="143" t="s">
        <v>98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0" t="s">
        <v>97</v>
      </c>
    </row>
    <row r="9" spans="1:34" ht="12.75" customHeight="1" x14ac:dyDescent="0.2">
      <c r="A9" s="7" t="s">
        <v>21</v>
      </c>
      <c r="B9" s="7"/>
      <c r="C9" s="7" t="s">
        <v>1</v>
      </c>
      <c r="D9" s="130"/>
      <c r="E9" s="7" t="s">
        <v>18</v>
      </c>
      <c r="F9" s="130"/>
      <c r="G9" s="130"/>
      <c r="H9" s="130"/>
      <c r="I9" s="138"/>
      <c r="J9" s="132"/>
      <c r="K9" s="141" t="s">
        <v>99</v>
      </c>
      <c r="L9" s="142"/>
      <c r="M9" s="141" t="s">
        <v>100</v>
      </c>
      <c r="N9" s="142"/>
      <c r="O9" s="141" t="s">
        <v>101</v>
      </c>
      <c r="P9" s="142"/>
      <c r="Q9" s="141" t="s">
        <v>102</v>
      </c>
      <c r="R9" s="142"/>
      <c r="S9" s="141" t="s">
        <v>103</v>
      </c>
      <c r="T9" s="142"/>
      <c r="U9" s="141" t="s">
        <v>104</v>
      </c>
      <c r="V9" s="142"/>
      <c r="W9" s="134" t="s">
        <v>39</v>
      </c>
      <c r="X9" s="135"/>
      <c r="Y9" s="145" t="s">
        <v>67</v>
      </c>
      <c r="Z9" s="136" t="s">
        <v>68</v>
      </c>
      <c r="AA9" s="130" t="s">
        <v>33</v>
      </c>
      <c r="AB9" s="132"/>
    </row>
    <row r="10" spans="1:34" ht="12.75" customHeight="1" thickBot="1" x14ac:dyDescent="0.25">
      <c r="A10" s="15"/>
      <c r="B10" s="15"/>
      <c r="C10" s="15"/>
      <c r="D10" s="131"/>
      <c r="E10" s="15"/>
      <c r="F10" s="131"/>
      <c r="G10" s="131"/>
      <c r="H10" s="131"/>
      <c r="I10" s="139"/>
      <c r="J10" s="133"/>
      <c r="K10" s="83" t="s">
        <v>58</v>
      </c>
      <c r="L10" s="82" t="s">
        <v>57</v>
      </c>
      <c r="M10" s="83" t="s">
        <v>58</v>
      </c>
      <c r="N10" s="82" t="s">
        <v>57</v>
      </c>
      <c r="O10" s="83" t="s">
        <v>58</v>
      </c>
      <c r="P10" s="82" t="s">
        <v>57</v>
      </c>
      <c r="Q10" s="83" t="s">
        <v>58</v>
      </c>
      <c r="R10" s="82" t="s">
        <v>57</v>
      </c>
      <c r="S10" s="83" t="s">
        <v>58</v>
      </c>
      <c r="T10" s="82" t="s">
        <v>57</v>
      </c>
      <c r="U10" s="83" t="s">
        <v>58</v>
      </c>
      <c r="V10" s="82" t="s">
        <v>57</v>
      </c>
      <c r="W10" s="83" t="s">
        <v>58</v>
      </c>
      <c r="X10" s="82" t="s">
        <v>57</v>
      </c>
      <c r="Y10" s="146"/>
      <c r="Z10" s="137"/>
      <c r="AA10" s="131"/>
      <c r="AB10" s="133"/>
      <c r="AC10" s="128" t="s">
        <v>66</v>
      </c>
      <c r="AD10" s="128"/>
      <c r="AE10" s="128"/>
      <c r="AF10" s="128"/>
      <c r="AG10" s="128"/>
      <c r="AH10" s="18"/>
    </row>
    <row r="11" spans="1:34" ht="12.75" customHeight="1" thickTop="1" x14ac:dyDescent="0.2">
      <c r="A11" s="8">
        <v>6</v>
      </c>
      <c r="B11" s="16" t="s">
        <v>69</v>
      </c>
      <c r="C11" s="8">
        <v>2</v>
      </c>
      <c r="D11" s="8" t="s">
        <v>138</v>
      </c>
      <c r="E11" s="8">
        <v>2.4</v>
      </c>
      <c r="F11" s="8">
        <v>100</v>
      </c>
      <c r="G11" s="8">
        <v>20</v>
      </c>
      <c r="H11" s="66">
        <v>2237</v>
      </c>
      <c r="I11" s="84" t="s">
        <v>70</v>
      </c>
      <c r="J11" s="81">
        <v>1</v>
      </c>
      <c r="K11" s="61">
        <v>30</v>
      </c>
      <c r="L11" s="77">
        <v>3.4905902777777778E-3</v>
      </c>
      <c r="M11" s="61">
        <v>32</v>
      </c>
      <c r="N11" s="77">
        <v>3.5497337962962961E-3</v>
      </c>
      <c r="O11" s="61">
        <v>32</v>
      </c>
      <c r="P11" s="77">
        <v>3.5359837962962962E-3</v>
      </c>
      <c r="Q11" s="61">
        <v>34</v>
      </c>
      <c r="R11" s="77">
        <v>3.5403587962962967E-3</v>
      </c>
      <c r="S11" s="61">
        <v>0</v>
      </c>
      <c r="T11" s="77">
        <v>0</v>
      </c>
      <c r="U11" s="61">
        <v>0</v>
      </c>
      <c r="V11" s="77">
        <v>0</v>
      </c>
      <c r="W11" s="107">
        <v>128</v>
      </c>
      <c r="X11" s="100">
        <v>1.4116666666666666E-2</v>
      </c>
      <c r="Y11" s="78">
        <v>30.22432113341204</v>
      </c>
      <c r="Z11" s="101" t="s">
        <v>28</v>
      </c>
      <c r="AA11" s="38">
        <v>1</v>
      </c>
      <c r="AB11" s="115">
        <v>400</v>
      </c>
      <c r="AC11" s="96">
        <v>30</v>
      </c>
      <c r="AD11" s="30">
        <v>32</v>
      </c>
      <c r="AE11" s="30">
        <v>32</v>
      </c>
      <c r="AF11" s="30">
        <v>34</v>
      </c>
      <c r="AG11" s="30">
        <v>0</v>
      </c>
      <c r="AH11" s="32">
        <v>0</v>
      </c>
    </row>
    <row r="12" spans="1:34" ht="12.75" customHeight="1" x14ac:dyDescent="0.2">
      <c r="A12" s="8">
        <v>5</v>
      </c>
      <c r="B12" s="16" t="s">
        <v>73</v>
      </c>
      <c r="C12" s="8">
        <v>2</v>
      </c>
      <c r="D12" s="8" t="s">
        <v>81</v>
      </c>
      <c r="E12" s="8">
        <v>2.4</v>
      </c>
      <c r="F12" s="8">
        <v>75</v>
      </c>
      <c r="G12" s="8">
        <v>21</v>
      </c>
      <c r="H12" s="66">
        <v>550473</v>
      </c>
      <c r="I12" s="84" t="s">
        <v>74</v>
      </c>
      <c r="J12" s="81">
        <v>3</v>
      </c>
      <c r="K12" s="61">
        <v>6</v>
      </c>
      <c r="L12" s="77">
        <v>2.0108217592592591E-3</v>
      </c>
      <c r="M12" s="61">
        <v>31</v>
      </c>
      <c r="N12" s="77">
        <v>3.5359143518518522E-3</v>
      </c>
      <c r="O12" s="61">
        <v>32</v>
      </c>
      <c r="P12" s="77">
        <v>3.517627314814815E-3</v>
      </c>
      <c r="Q12" s="61">
        <v>33</v>
      </c>
      <c r="R12" s="77">
        <v>3.5085069444444443E-3</v>
      </c>
      <c r="S12" s="61">
        <v>0</v>
      </c>
      <c r="T12" s="77">
        <v>0</v>
      </c>
      <c r="U12" s="61">
        <v>0</v>
      </c>
      <c r="V12" s="77">
        <v>0</v>
      </c>
      <c r="W12" s="107">
        <v>102</v>
      </c>
      <c r="X12" s="100">
        <v>1.2572870370370371E-2</v>
      </c>
      <c r="Y12" s="78">
        <v>27.042353097130064</v>
      </c>
      <c r="Z12" s="101" t="s">
        <v>28</v>
      </c>
      <c r="AA12" s="38">
        <v>2</v>
      </c>
      <c r="AB12" s="116">
        <v>300</v>
      </c>
      <c r="AC12" s="97">
        <v>6</v>
      </c>
      <c r="AD12" s="32">
        <v>31</v>
      </c>
      <c r="AE12" s="32">
        <v>32</v>
      </c>
      <c r="AF12" s="32">
        <v>33</v>
      </c>
      <c r="AG12" s="32">
        <v>0</v>
      </c>
      <c r="AH12" s="32">
        <v>0</v>
      </c>
    </row>
    <row r="13" spans="1:34" x14ac:dyDescent="0.2">
      <c r="A13" s="8">
        <v>2</v>
      </c>
      <c r="B13" s="16" t="s">
        <v>84</v>
      </c>
      <c r="C13" s="8" t="s">
        <v>139</v>
      </c>
      <c r="D13" s="8" t="s">
        <v>81</v>
      </c>
      <c r="E13" s="8">
        <v>0</v>
      </c>
      <c r="F13" s="8">
        <v>56.25</v>
      </c>
      <c r="G13" s="8">
        <v>8</v>
      </c>
      <c r="H13" s="66">
        <v>2620</v>
      </c>
      <c r="I13" s="84" t="s">
        <v>85</v>
      </c>
      <c r="J13" s="81">
        <v>4</v>
      </c>
      <c r="K13" s="61">
        <v>15</v>
      </c>
      <c r="L13" s="77">
        <v>2.273449074074074E-3</v>
      </c>
      <c r="M13" s="61">
        <v>30</v>
      </c>
      <c r="N13" s="77">
        <v>3.5555671296296294E-3</v>
      </c>
      <c r="O13" s="61">
        <v>20</v>
      </c>
      <c r="P13" s="77">
        <v>3.0945138888888893E-3</v>
      </c>
      <c r="Q13" s="61">
        <v>26</v>
      </c>
      <c r="R13" s="77">
        <v>3.4785416666666667E-3</v>
      </c>
      <c r="S13" s="61">
        <v>0</v>
      </c>
      <c r="T13" s="77">
        <v>0</v>
      </c>
      <c r="U13" s="61">
        <v>0</v>
      </c>
      <c r="V13" s="77">
        <v>0</v>
      </c>
      <c r="W13" s="107">
        <v>91</v>
      </c>
      <c r="X13" s="100">
        <v>1.2402071759259259E-2</v>
      </c>
      <c r="Y13" s="78">
        <v>24.458279166693888</v>
      </c>
      <c r="Z13" s="101">
        <v>1</v>
      </c>
      <c r="AA13" s="38">
        <v>3</v>
      </c>
      <c r="AB13" s="116">
        <v>225</v>
      </c>
      <c r="AC13" s="97">
        <v>15</v>
      </c>
      <c r="AD13" s="32">
        <v>30</v>
      </c>
      <c r="AE13" s="32">
        <v>20</v>
      </c>
      <c r="AF13" s="32">
        <v>26</v>
      </c>
      <c r="AG13" s="32">
        <v>0</v>
      </c>
      <c r="AH13" s="32">
        <v>0</v>
      </c>
    </row>
    <row r="14" spans="1:34" x14ac:dyDescent="0.2">
      <c r="A14" s="8">
        <v>3</v>
      </c>
      <c r="B14" s="16" t="s">
        <v>71</v>
      </c>
      <c r="C14" s="8">
        <v>2</v>
      </c>
      <c r="D14" s="8" t="s">
        <v>81</v>
      </c>
      <c r="E14" s="8">
        <v>2.4</v>
      </c>
      <c r="F14" s="8">
        <v>42.25</v>
      </c>
      <c r="G14" s="8">
        <v>12</v>
      </c>
      <c r="H14" s="66">
        <v>15689</v>
      </c>
      <c r="I14" s="84" t="s">
        <v>75</v>
      </c>
      <c r="J14" s="81">
        <v>2</v>
      </c>
      <c r="K14" s="61">
        <v>23</v>
      </c>
      <c r="L14" s="77">
        <v>2.7767476851851855E-3</v>
      </c>
      <c r="M14" s="61">
        <v>17</v>
      </c>
      <c r="N14" s="77">
        <v>2.5846064814814816E-3</v>
      </c>
      <c r="O14" s="61">
        <v>24</v>
      </c>
      <c r="P14" s="77">
        <v>3.5767013888888892E-3</v>
      </c>
      <c r="Q14" s="61">
        <v>0</v>
      </c>
      <c r="R14" s="77">
        <v>0</v>
      </c>
      <c r="S14" s="61">
        <v>0</v>
      </c>
      <c r="T14" s="77">
        <v>0</v>
      </c>
      <c r="U14" s="61">
        <v>0</v>
      </c>
      <c r="V14" s="77">
        <v>0</v>
      </c>
      <c r="W14" s="107">
        <v>64</v>
      </c>
      <c r="X14" s="100">
        <v>8.9380555555555567E-3</v>
      </c>
      <c r="Y14" s="78">
        <v>23.867980234328869</v>
      </c>
      <c r="Z14" s="101">
        <v>1</v>
      </c>
      <c r="AA14" s="38">
        <v>4</v>
      </c>
      <c r="AB14" s="116">
        <v>169</v>
      </c>
      <c r="AC14" s="97">
        <v>23</v>
      </c>
      <c r="AD14" s="32">
        <v>17</v>
      </c>
      <c r="AE14" s="32">
        <v>24</v>
      </c>
      <c r="AF14" s="32">
        <v>0</v>
      </c>
      <c r="AG14" s="32">
        <v>0</v>
      </c>
      <c r="AH14" s="32">
        <v>0</v>
      </c>
    </row>
    <row r="15" spans="1:34" x14ac:dyDescent="0.2">
      <c r="A15" s="8">
        <v>1</v>
      </c>
      <c r="B15" s="16" t="s">
        <v>130</v>
      </c>
      <c r="C15" s="8" t="s">
        <v>139</v>
      </c>
      <c r="D15" s="8" t="s">
        <v>138</v>
      </c>
      <c r="E15" s="8">
        <v>0</v>
      </c>
      <c r="F15" s="8">
        <v>31.75</v>
      </c>
      <c r="G15" s="8">
        <v>10</v>
      </c>
      <c r="H15" s="66">
        <v>3409</v>
      </c>
      <c r="I15" s="84" t="s">
        <v>131</v>
      </c>
      <c r="J15" s="81">
        <v>5</v>
      </c>
      <c r="K15" s="61">
        <v>16</v>
      </c>
      <c r="L15" s="77">
        <v>3.6212152777777775E-3</v>
      </c>
      <c r="M15" s="61">
        <v>11</v>
      </c>
      <c r="N15" s="77">
        <v>2.2698148148148144E-3</v>
      </c>
      <c r="O15" s="61">
        <v>15</v>
      </c>
      <c r="P15" s="77">
        <v>3.5957870370370375E-3</v>
      </c>
      <c r="Q15" s="61">
        <v>19</v>
      </c>
      <c r="R15" s="77">
        <v>3.5518749999999999E-3</v>
      </c>
      <c r="S15" s="61">
        <v>0</v>
      </c>
      <c r="T15" s="77">
        <v>0</v>
      </c>
      <c r="U15" s="61">
        <v>0</v>
      </c>
      <c r="V15" s="77">
        <v>0</v>
      </c>
      <c r="W15" s="107">
        <v>61</v>
      </c>
      <c r="X15" s="100">
        <v>1.3038692129629629E-2</v>
      </c>
      <c r="Y15" s="78">
        <v>15.594611124475499</v>
      </c>
      <c r="Z15" s="101">
        <v>2</v>
      </c>
      <c r="AA15" s="38">
        <v>5</v>
      </c>
      <c r="AB15" s="116">
        <v>127</v>
      </c>
      <c r="AC15" s="97">
        <v>16</v>
      </c>
      <c r="AD15" s="32">
        <v>11</v>
      </c>
      <c r="AE15" s="32">
        <v>15</v>
      </c>
      <c r="AF15" s="32">
        <v>19</v>
      </c>
      <c r="AG15" s="32">
        <v>0</v>
      </c>
      <c r="AH15" s="32">
        <v>0</v>
      </c>
    </row>
    <row r="16" spans="1:34" x14ac:dyDescent="0.2">
      <c r="A16" s="8">
        <v>4</v>
      </c>
      <c r="B16" s="16" t="s">
        <v>134</v>
      </c>
      <c r="C16" s="8" t="s">
        <v>139</v>
      </c>
      <c r="D16" s="8" t="s">
        <v>138</v>
      </c>
      <c r="E16" s="8">
        <v>0</v>
      </c>
      <c r="F16" s="8">
        <v>24</v>
      </c>
      <c r="G16" s="8">
        <v>9</v>
      </c>
      <c r="H16" s="66">
        <v>2896</v>
      </c>
      <c r="I16" s="84" t="s">
        <v>135</v>
      </c>
      <c r="J16" s="81">
        <v>6</v>
      </c>
      <c r="K16" s="61">
        <v>0</v>
      </c>
      <c r="L16" s="77">
        <v>0</v>
      </c>
      <c r="M16" s="61">
        <v>14</v>
      </c>
      <c r="N16" s="77">
        <v>3.5153587962962959E-3</v>
      </c>
      <c r="O16" s="61">
        <v>15</v>
      </c>
      <c r="P16" s="77">
        <v>3.550127314814815E-3</v>
      </c>
      <c r="Q16" s="61">
        <v>11</v>
      </c>
      <c r="R16" s="77">
        <v>3.5266550925925921E-3</v>
      </c>
      <c r="S16" s="61">
        <v>0</v>
      </c>
      <c r="T16" s="77">
        <v>0</v>
      </c>
      <c r="U16" s="61">
        <v>0</v>
      </c>
      <c r="V16" s="77">
        <v>0</v>
      </c>
      <c r="W16" s="107">
        <v>40</v>
      </c>
      <c r="X16" s="100">
        <v>1.0592141203703703E-2</v>
      </c>
      <c r="Y16" s="78">
        <v>12.587949005694082</v>
      </c>
      <c r="Z16" s="101">
        <v>3</v>
      </c>
      <c r="AA16" s="38">
        <v>6</v>
      </c>
      <c r="AB16" s="116">
        <v>96</v>
      </c>
      <c r="AC16" s="97">
        <v>0</v>
      </c>
      <c r="AD16" s="32">
        <v>14</v>
      </c>
      <c r="AE16" s="32">
        <v>15</v>
      </c>
      <c r="AF16" s="32">
        <v>11</v>
      </c>
      <c r="AG16" s="32">
        <v>0</v>
      </c>
      <c r="AH16" s="32">
        <v>0</v>
      </c>
    </row>
    <row r="17" spans="1:34" x14ac:dyDescent="0.2">
      <c r="A17" s="8">
        <v>7</v>
      </c>
      <c r="B17" s="16" t="s">
        <v>41</v>
      </c>
      <c r="C17" s="8" t="s">
        <v>41</v>
      </c>
      <c r="D17" s="8" t="s">
        <v>41</v>
      </c>
      <c r="E17" s="8" t="s">
        <v>41</v>
      </c>
      <c r="F17" s="8" t="s">
        <v>41</v>
      </c>
      <c r="G17" s="8" t="s">
        <v>41</v>
      </c>
      <c r="H17" s="66" t="s">
        <v>41</v>
      </c>
      <c r="I17" s="84" t="s">
        <v>41</v>
      </c>
      <c r="J17" s="81">
        <v>0</v>
      </c>
      <c r="K17" s="61">
        <v>0</v>
      </c>
      <c r="L17" s="77">
        <v>0</v>
      </c>
      <c r="M17" s="61">
        <v>0</v>
      </c>
      <c r="N17" s="77">
        <v>0</v>
      </c>
      <c r="O17" s="61">
        <v>0</v>
      </c>
      <c r="P17" s="77">
        <v>0</v>
      </c>
      <c r="Q17" s="61">
        <v>0</v>
      </c>
      <c r="R17" s="77">
        <v>0</v>
      </c>
      <c r="S17" s="61">
        <v>0</v>
      </c>
      <c r="T17" s="77">
        <v>0</v>
      </c>
      <c r="U17" s="61">
        <v>0</v>
      </c>
      <c r="V17" s="77">
        <v>0</v>
      </c>
      <c r="W17" s="107">
        <v>0</v>
      </c>
      <c r="X17" s="100">
        <v>0</v>
      </c>
      <c r="Y17" s="78">
        <v>0</v>
      </c>
      <c r="Z17" s="101" t="s">
        <v>41</v>
      </c>
      <c r="AA17" s="38"/>
      <c r="AB17" s="116">
        <v>0</v>
      </c>
      <c r="AC17" s="97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</row>
    <row r="18" spans="1:34" x14ac:dyDescent="0.2">
      <c r="A18" s="8">
        <v>8</v>
      </c>
      <c r="B18" s="16" t="s">
        <v>41</v>
      </c>
      <c r="C18" s="8" t="s">
        <v>41</v>
      </c>
      <c r="D18" s="8" t="s">
        <v>41</v>
      </c>
      <c r="E18" s="8" t="s">
        <v>41</v>
      </c>
      <c r="F18" s="8" t="s">
        <v>41</v>
      </c>
      <c r="G18" s="8" t="s">
        <v>41</v>
      </c>
      <c r="H18" s="66" t="s">
        <v>41</v>
      </c>
      <c r="I18" s="84" t="s">
        <v>41</v>
      </c>
      <c r="J18" s="81">
        <v>0</v>
      </c>
      <c r="K18" s="61">
        <v>0</v>
      </c>
      <c r="L18" s="77">
        <v>0</v>
      </c>
      <c r="M18" s="61">
        <v>0</v>
      </c>
      <c r="N18" s="77">
        <v>0</v>
      </c>
      <c r="O18" s="61">
        <v>0</v>
      </c>
      <c r="P18" s="77">
        <v>0</v>
      </c>
      <c r="Q18" s="61">
        <v>0</v>
      </c>
      <c r="R18" s="77">
        <v>0</v>
      </c>
      <c r="S18" s="61">
        <v>0</v>
      </c>
      <c r="T18" s="77">
        <v>0</v>
      </c>
      <c r="U18" s="61">
        <v>0</v>
      </c>
      <c r="V18" s="77">
        <v>0</v>
      </c>
      <c r="W18" s="107">
        <v>0</v>
      </c>
      <c r="X18" s="100">
        <v>0</v>
      </c>
      <c r="Y18" s="78">
        <v>0</v>
      </c>
      <c r="Z18" s="101" t="s">
        <v>41</v>
      </c>
      <c r="AA18" s="38"/>
      <c r="AB18" s="116">
        <v>0</v>
      </c>
      <c r="AC18" s="97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</row>
    <row r="19" spans="1:34" hidden="1" x14ac:dyDescent="0.2">
      <c r="A19" s="8">
        <v>9</v>
      </c>
      <c r="B19" s="16" t="s">
        <v>41</v>
      </c>
      <c r="C19" s="8" t="s">
        <v>41</v>
      </c>
      <c r="D19" s="8" t="s">
        <v>41</v>
      </c>
      <c r="E19" s="8" t="s">
        <v>41</v>
      </c>
      <c r="F19" s="8" t="s">
        <v>41</v>
      </c>
      <c r="G19" s="8" t="s">
        <v>41</v>
      </c>
      <c r="H19" s="66" t="s">
        <v>41</v>
      </c>
      <c r="I19" s="84" t="s">
        <v>41</v>
      </c>
      <c r="J19" s="81">
        <v>0</v>
      </c>
      <c r="K19" s="61">
        <v>0</v>
      </c>
      <c r="L19" s="77">
        <v>0</v>
      </c>
      <c r="M19" s="61">
        <v>0</v>
      </c>
      <c r="N19" s="77">
        <v>0</v>
      </c>
      <c r="O19" s="61">
        <v>0</v>
      </c>
      <c r="P19" s="77">
        <v>0</v>
      </c>
      <c r="Q19" s="61">
        <v>0</v>
      </c>
      <c r="R19" s="77">
        <v>0</v>
      </c>
      <c r="S19" s="61">
        <v>0</v>
      </c>
      <c r="T19" s="77">
        <v>0</v>
      </c>
      <c r="U19" s="61">
        <v>0</v>
      </c>
      <c r="V19" s="77">
        <v>0</v>
      </c>
      <c r="W19" s="107">
        <v>0</v>
      </c>
      <c r="X19" s="100">
        <v>0</v>
      </c>
      <c r="Y19" s="78">
        <v>0</v>
      </c>
      <c r="Z19" s="101" t="s">
        <v>41</v>
      </c>
      <c r="AA19" s="38"/>
      <c r="AB19" s="116">
        <v>0</v>
      </c>
      <c r="AC19" s="97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</row>
    <row r="20" spans="1:34" hidden="1" x14ac:dyDescent="0.2">
      <c r="A20" s="8">
        <v>10</v>
      </c>
      <c r="B20" s="16" t="s">
        <v>41</v>
      </c>
      <c r="C20" s="8" t="s">
        <v>41</v>
      </c>
      <c r="D20" s="8" t="s">
        <v>41</v>
      </c>
      <c r="E20" s="8" t="s">
        <v>41</v>
      </c>
      <c r="F20" s="8" t="s">
        <v>41</v>
      </c>
      <c r="G20" s="8" t="s">
        <v>41</v>
      </c>
      <c r="H20" s="66" t="s">
        <v>41</v>
      </c>
      <c r="I20" s="84" t="s">
        <v>41</v>
      </c>
      <c r="J20" s="81">
        <v>0</v>
      </c>
      <c r="K20" s="61">
        <v>0</v>
      </c>
      <c r="L20" s="77">
        <v>0</v>
      </c>
      <c r="M20" s="61">
        <v>0</v>
      </c>
      <c r="N20" s="77">
        <v>0</v>
      </c>
      <c r="O20" s="61">
        <v>0</v>
      </c>
      <c r="P20" s="77">
        <v>0</v>
      </c>
      <c r="Q20" s="61">
        <v>0</v>
      </c>
      <c r="R20" s="77">
        <v>0</v>
      </c>
      <c r="S20" s="61">
        <v>0</v>
      </c>
      <c r="T20" s="77">
        <v>0</v>
      </c>
      <c r="U20" s="61">
        <v>0</v>
      </c>
      <c r="V20" s="77">
        <v>0</v>
      </c>
      <c r="W20" s="107">
        <v>0</v>
      </c>
      <c r="X20" s="100">
        <v>0</v>
      </c>
      <c r="Y20" s="78">
        <v>0</v>
      </c>
      <c r="Z20" s="101" t="s">
        <v>41</v>
      </c>
      <c r="AA20" s="38"/>
      <c r="AB20" s="116">
        <v>0</v>
      </c>
      <c r="AC20" s="97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</row>
    <row r="21" spans="1:34" hidden="1" x14ac:dyDescent="0.2">
      <c r="A21" s="8">
        <v>11</v>
      </c>
      <c r="B21" s="16" t="s">
        <v>41</v>
      </c>
      <c r="C21" s="8" t="s">
        <v>41</v>
      </c>
      <c r="D21" s="8" t="s">
        <v>41</v>
      </c>
      <c r="E21" s="8" t="s">
        <v>41</v>
      </c>
      <c r="F21" s="8" t="s">
        <v>41</v>
      </c>
      <c r="G21" s="8" t="s">
        <v>41</v>
      </c>
      <c r="H21" s="66" t="s">
        <v>41</v>
      </c>
      <c r="I21" s="84" t="s">
        <v>41</v>
      </c>
      <c r="J21" s="81"/>
      <c r="K21" s="61">
        <v>0</v>
      </c>
      <c r="L21" s="77">
        <v>0</v>
      </c>
      <c r="M21" s="61">
        <v>0</v>
      </c>
      <c r="N21" s="77">
        <v>0</v>
      </c>
      <c r="O21" s="61">
        <v>0</v>
      </c>
      <c r="P21" s="77">
        <v>0</v>
      </c>
      <c r="Q21" s="61">
        <v>0</v>
      </c>
      <c r="R21" s="77">
        <v>0</v>
      </c>
      <c r="S21" s="61">
        <v>0</v>
      </c>
      <c r="T21" s="77">
        <v>0</v>
      </c>
      <c r="U21" s="61">
        <v>0</v>
      </c>
      <c r="V21" s="77">
        <v>0</v>
      </c>
      <c r="W21" s="107">
        <v>0</v>
      </c>
      <c r="X21" s="100">
        <v>0</v>
      </c>
      <c r="Y21" s="78">
        <v>0</v>
      </c>
      <c r="Z21" s="101" t="s">
        <v>41</v>
      </c>
      <c r="AA21" s="38"/>
      <c r="AB21" s="116">
        <v>0</v>
      </c>
      <c r="AC21" s="97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</row>
    <row r="22" spans="1:34" hidden="1" x14ac:dyDescent="0.2">
      <c r="A22" s="8">
        <v>12</v>
      </c>
      <c r="B22" s="16" t="s">
        <v>41</v>
      </c>
      <c r="C22" s="8" t="s">
        <v>41</v>
      </c>
      <c r="D22" s="8" t="s">
        <v>41</v>
      </c>
      <c r="E22" s="8" t="s">
        <v>41</v>
      </c>
      <c r="F22" s="8" t="s">
        <v>41</v>
      </c>
      <c r="G22" s="8" t="s">
        <v>41</v>
      </c>
      <c r="H22" s="66" t="s">
        <v>41</v>
      </c>
      <c r="I22" s="84" t="s">
        <v>41</v>
      </c>
      <c r="J22" s="81"/>
      <c r="K22" s="61">
        <v>0</v>
      </c>
      <c r="L22" s="77">
        <v>0</v>
      </c>
      <c r="M22" s="61">
        <v>0</v>
      </c>
      <c r="N22" s="77">
        <v>0</v>
      </c>
      <c r="O22" s="61">
        <v>0</v>
      </c>
      <c r="P22" s="77">
        <v>0</v>
      </c>
      <c r="Q22" s="61">
        <v>0</v>
      </c>
      <c r="R22" s="77">
        <v>0</v>
      </c>
      <c r="S22" s="61">
        <v>0</v>
      </c>
      <c r="T22" s="77">
        <v>0</v>
      </c>
      <c r="U22" s="61">
        <v>0</v>
      </c>
      <c r="V22" s="77">
        <v>0</v>
      </c>
      <c r="W22" s="107">
        <v>0</v>
      </c>
      <c r="X22" s="100">
        <v>0</v>
      </c>
      <c r="Y22" s="78">
        <v>0</v>
      </c>
      <c r="Z22" s="101" t="s">
        <v>41</v>
      </c>
      <c r="AA22" s="38"/>
      <c r="AB22" s="116">
        <v>0</v>
      </c>
      <c r="AC22" s="97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</row>
    <row r="23" spans="1:34" hidden="1" x14ac:dyDescent="0.2">
      <c r="A23" s="8">
        <v>13</v>
      </c>
      <c r="B23" s="16" t="s">
        <v>41</v>
      </c>
      <c r="C23" s="8" t="s">
        <v>41</v>
      </c>
      <c r="D23" s="8" t="s">
        <v>41</v>
      </c>
      <c r="E23" s="8" t="s">
        <v>41</v>
      </c>
      <c r="F23" s="8" t="s">
        <v>41</v>
      </c>
      <c r="G23" s="8" t="s">
        <v>41</v>
      </c>
      <c r="H23" s="66" t="s">
        <v>41</v>
      </c>
      <c r="I23" s="84" t="s">
        <v>41</v>
      </c>
      <c r="J23" s="81"/>
      <c r="K23" s="61">
        <v>0</v>
      </c>
      <c r="L23" s="77">
        <v>0</v>
      </c>
      <c r="M23" s="61">
        <v>0</v>
      </c>
      <c r="N23" s="77">
        <v>0</v>
      </c>
      <c r="O23" s="61">
        <v>0</v>
      </c>
      <c r="P23" s="77">
        <v>0</v>
      </c>
      <c r="Q23" s="61">
        <v>0</v>
      </c>
      <c r="R23" s="77">
        <v>0</v>
      </c>
      <c r="S23" s="61">
        <v>0</v>
      </c>
      <c r="T23" s="77">
        <v>0</v>
      </c>
      <c r="U23" s="61">
        <v>0</v>
      </c>
      <c r="V23" s="77">
        <v>0</v>
      </c>
      <c r="W23" s="107">
        <v>0</v>
      </c>
      <c r="X23" s="100">
        <v>0</v>
      </c>
      <c r="Y23" s="78">
        <v>0</v>
      </c>
      <c r="Z23" s="101" t="s">
        <v>41</v>
      </c>
      <c r="AA23" s="38"/>
      <c r="AB23" s="116">
        <v>0</v>
      </c>
      <c r="AC23" s="97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</row>
    <row r="24" spans="1:34" hidden="1" x14ac:dyDescent="0.2">
      <c r="A24" s="8">
        <v>14</v>
      </c>
      <c r="B24" s="16" t="s">
        <v>41</v>
      </c>
      <c r="C24" s="8" t="s">
        <v>41</v>
      </c>
      <c r="D24" s="8" t="s">
        <v>41</v>
      </c>
      <c r="E24" s="8" t="s">
        <v>41</v>
      </c>
      <c r="F24" s="8" t="s">
        <v>41</v>
      </c>
      <c r="G24" s="8" t="s">
        <v>41</v>
      </c>
      <c r="H24" s="66" t="s">
        <v>41</v>
      </c>
      <c r="I24" s="84" t="s">
        <v>41</v>
      </c>
      <c r="J24" s="81"/>
      <c r="K24" s="61">
        <v>0</v>
      </c>
      <c r="L24" s="77">
        <v>0</v>
      </c>
      <c r="M24" s="61">
        <v>0</v>
      </c>
      <c r="N24" s="77">
        <v>0</v>
      </c>
      <c r="O24" s="61">
        <v>0</v>
      </c>
      <c r="P24" s="77">
        <v>0</v>
      </c>
      <c r="Q24" s="61">
        <v>0</v>
      </c>
      <c r="R24" s="77">
        <v>0</v>
      </c>
      <c r="S24" s="61">
        <v>0</v>
      </c>
      <c r="T24" s="77">
        <v>0</v>
      </c>
      <c r="U24" s="61">
        <v>0</v>
      </c>
      <c r="V24" s="77">
        <v>0</v>
      </c>
      <c r="W24" s="107">
        <v>0</v>
      </c>
      <c r="X24" s="100">
        <v>0</v>
      </c>
      <c r="Y24" s="78">
        <v>0</v>
      </c>
      <c r="Z24" s="101" t="s">
        <v>41</v>
      </c>
      <c r="AA24" s="38"/>
      <c r="AB24" s="116">
        <v>0</v>
      </c>
      <c r="AC24" s="97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</row>
    <row r="25" spans="1:34" hidden="1" x14ac:dyDescent="0.2">
      <c r="A25" s="8">
        <v>15</v>
      </c>
      <c r="B25" s="16" t="s">
        <v>41</v>
      </c>
      <c r="C25" s="8" t="s">
        <v>41</v>
      </c>
      <c r="D25" s="8" t="s">
        <v>41</v>
      </c>
      <c r="E25" s="8" t="s">
        <v>41</v>
      </c>
      <c r="F25" s="8" t="s">
        <v>41</v>
      </c>
      <c r="G25" s="8" t="s">
        <v>41</v>
      </c>
      <c r="H25" s="66" t="s">
        <v>41</v>
      </c>
      <c r="I25" s="84" t="s">
        <v>41</v>
      </c>
      <c r="J25" s="81"/>
      <c r="K25" s="61">
        <v>0</v>
      </c>
      <c r="L25" s="77">
        <v>0</v>
      </c>
      <c r="M25" s="61">
        <v>0</v>
      </c>
      <c r="N25" s="77">
        <v>0</v>
      </c>
      <c r="O25" s="61">
        <v>0</v>
      </c>
      <c r="P25" s="77">
        <v>0</v>
      </c>
      <c r="Q25" s="61">
        <v>0</v>
      </c>
      <c r="R25" s="77">
        <v>0</v>
      </c>
      <c r="S25" s="61">
        <v>0</v>
      </c>
      <c r="T25" s="77">
        <v>0</v>
      </c>
      <c r="U25" s="61">
        <v>0</v>
      </c>
      <c r="V25" s="77">
        <v>0</v>
      </c>
      <c r="W25" s="107">
        <v>0</v>
      </c>
      <c r="X25" s="100">
        <v>0</v>
      </c>
      <c r="Y25" s="78">
        <v>0</v>
      </c>
      <c r="Z25" s="101" t="s">
        <v>41</v>
      </c>
      <c r="AA25" s="38"/>
      <c r="AB25" s="116">
        <v>0</v>
      </c>
      <c r="AC25" s="97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</row>
    <row r="26" spans="1:34" hidden="1" x14ac:dyDescent="0.2">
      <c r="A26" s="8">
        <v>16</v>
      </c>
      <c r="B26" s="16" t="s">
        <v>41</v>
      </c>
      <c r="C26" s="8" t="s">
        <v>41</v>
      </c>
      <c r="D26" s="8" t="s">
        <v>41</v>
      </c>
      <c r="E26" s="8" t="s">
        <v>41</v>
      </c>
      <c r="F26" s="8" t="s">
        <v>41</v>
      </c>
      <c r="G26" s="8" t="s">
        <v>41</v>
      </c>
      <c r="H26" s="66" t="s">
        <v>41</v>
      </c>
      <c r="I26" s="84" t="s">
        <v>41</v>
      </c>
      <c r="J26" s="81"/>
      <c r="K26" s="61">
        <v>0</v>
      </c>
      <c r="L26" s="77">
        <v>0</v>
      </c>
      <c r="M26" s="61">
        <v>0</v>
      </c>
      <c r="N26" s="77">
        <v>0</v>
      </c>
      <c r="O26" s="61">
        <v>0</v>
      </c>
      <c r="P26" s="77">
        <v>0</v>
      </c>
      <c r="Q26" s="61">
        <v>0</v>
      </c>
      <c r="R26" s="77">
        <v>0</v>
      </c>
      <c r="S26" s="61">
        <v>0</v>
      </c>
      <c r="T26" s="77">
        <v>0</v>
      </c>
      <c r="U26" s="61">
        <v>0</v>
      </c>
      <c r="V26" s="77">
        <v>0</v>
      </c>
      <c r="W26" s="107">
        <v>0</v>
      </c>
      <c r="X26" s="100">
        <v>0</v>
      </c>
      <c r="Y26" s="78">
        <v>0</v>
      </c>
      <c r="Z26" s="101" t="s">
        <v>41</v>
      </c>
      <c r="AA26" s="38"/>
      <c r="AB26" s="116">
        <v>0</v>
      </c>
      <c r="AC26" s="97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</row>
    <row r="27" spans="1:34" hidden="1" x14ac:dyDescent="0.2">
      <c r="A27" s="8">
        <v>17</v>
      </c>
      <c r="B27" s="16" t="s">
        <v>41</v>
      </c>
      <c r="C27" s="8" t="s">
        <v>41</v>
      </c>
      <c r="D27" s="8" t="s">
        <v>41</v>
      </c>
      <c r="E27" s="8" t="s">
        <v>41</v>
      </c>
      <c r="F27" s="8" t="s">
        <v>41</v>
      </c>
      <c r="G27" s="8" t="s">
        <v>41</v>
      </c>
      <c r="H27" s="66" t="s">
        <v>41</v>
      </c>
      <c r="I27" s="84" t="s">
        <v>41</v>
      </c>
      <c r="J27" s="81"/>
      <c r="K27" s="61">
        <v>0</v>
      </c>
      <c r="L27" s="77">
        <v>0</v>
      </c>
      <c r="M27" s="61">
        <v>0</v>
      </c>
      <c r="N27" s="77">
        <v>0</v>
      </c>
      <c r="O27" s="61">
        <v>0</v>
      </c>
      <c r="P27" s="77">
        <v>0</v>
      </c>
      <c r="Q27" s="61">
        <v>0</v>
      </c>
      <c r="R27" s="77">
        <v>0</v>
      </c>
      <c r="S27" s="61">
        <v>0</v>
      </c>
      <c r="T27" s="77">
        <v>0</v>
      </c>
      <c r="U27" s="61">
        <v>0</v>
      </c>
      <c r="V27" s="77">
        <v>0</v>
      </c>
      <c r="W27" s="107">
        <v>0</v>
      </c>
      <c r="X27" s="100">
        <v>0</v>
      </c>
      <c r="Y27" s="78">
        <v>0</v>
      </c>
      <c r="Z27" s="101" t="s">
        <v>41</v>
      </c>
      <c r="AA27" s="38"/>
      <c r="AB27" s="116">
        <v>0</v>
      </c>
      <c r="AC27" s="97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</row>
    <row r="28" spans="1:34" hidden="1" x14ac:dyDescent="0.2">
      <c r="A28" s="8">
        <v>18</v>
      </c>
      <c r="B28" s="16" t="s">
        <v>41</v>
      </c>
      <c r="C28" s="8" t="s">
        <v>41</v>
      </c>
      <c r="D28" s="8" t="s">
        <v>41</v>
      </c>
      <c r="E28" s="8" t="s">
        <v>41</v>
      </c>
      <c r="F28" s="8" t="s">
        <v>41</v>
      </c>
      <c r="G28" s="8" t="s">
        <v>41</v>
      </c>
      <c r="H28" s="66" t="s">
        <v>41</v>
      </c>
      <c r="I28" s="84" t="s">
        <v>41</v>
      </c>
      <c r="J28" s="81"/>
      <c r="K28" s="61">
        <v>0</v>
      </c>
      <c r="L28" s="77">
        <v>0</v>
      </c>
      <c r="M28" s="61">
        <v>0</v>
      </c>
      <c r="N28" s="77">
        <v>0</v>
      </c>
      <c r="O28" s="61">
        <v>0</v>
      </c>
      <c r="P28" s="77">
        <v>0</v>
      </c>
      <c r="Q28" s="61">
        <v>0</v>
      </c>
      <c r="R28" s="77">
        <v>0</v>
      </c>
      <c r="S28" s="61">
        <v>0</v>
      </c>
      <c r="T28" s="77">
        <v>0</v>
      </c>
      <c r="U28" s="61">
        <v>0</v>
      </c>
      <c r="V28" s="77">
        <v>0</v>
      </c>
      <c r="W28" s="107">
        <v>0</v>
      </c>
      <c r="X28" s="100">
        <v>0</v>
      </c>
      <c r="Y28" s="78">
        <v>0</v>
      </c>
      <c r="Z28" s="101" t="s">
        <v>41</v>
      </c>
      <c r="AA28" s="38"/>
      <c r="AB28" s="116">
        <v>0</v>
      </c>
      <c r="AC28" s="97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</row>
    <row r="29" spans="1:34" hidden="1" x14ac:dyDescent="0.2">
      <c r="A29" s="8">
        <v>19</v>
      </c>
      <c r="B29" s="16" t="s">
        <v>41</v>
      </c>
      <c r="C29" s="8" t="s">
        <v>41</v>
      </c>
      <c r="D29" s="8" t="s">
        <v>41</v>
      </c>
      <c r="E29" s="8" t="s">
        <v>41</v>
      </c>
      <c r="F29" s="8" t="s">
        <v>41</v>
      </c>
      <c r="G29" s="8" t="s">
        <v>41</v>
      </c>
      <c r="H29" s="66" t="s">
        <v>41</v>
      </c>
      <c r="I29" s="84" t="s">
        <v>41</v>
      </c>
      <c r="J29" s="81">
        <v>0</v>
      </c>
      <c r="K29" s="61">
        <v>0</v>
      </c>
      <c r="L29" s="77">
        <v>0</v>
      </c>
      <c r="M29" s="61">
        <v>0</v>
      </c>
      <c r="N29" s="77">
        <v>0</v>
      </c>
      <c r="O29" s="61">
        <v>0</v>
      </c>
      <c r="P29" s="77">
        <v>0</v>
      </c>
      <c r="Q29" s="61">
        <v>0</v>
      </c>
      <c r="R29" s="77">
        <v>0</v>
      </c>
      <c r="S29" s="61">
        <v>0</v>
      </c>
      <c r="T29" s="77">
        <v>0</v>
      </c>
      <c r="U29" s="61">
        <v>0</v>
      </c>
      <c r="V29" s="77">
        <v>0</v>
      </c>
      <c r="W29" s="107">
        <v>0</v>
      </c>
      <c r="X29" s="100">
        <v>0</v>
      </c>
      <c r="Y29" s="78">
        <v>0</v>
      </c>
      <c r="Z29" s="101" t="s">
        <v>41</v>
      </c>
      <c r="AA29" s="38"/>
      <c r="AB29" s="116">
        <v>0</v>
      </c>
      <c r="AC29" s="97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</row>
    <row r="30" spans="1:34" hidden="1" x14ac:dyDescent="0.2">
      <c r="A30" s="8">
        <v>20</v>
      </c>
      <c r="B30" s="16" t="s">
        <v>41</v>
      </c>
      <c r="C30" s="8" t="s">
        <v>41</v>
      </c>
      <c r="D30" s="8" t="s">
        <v>41</v>
      </c>
      <c r="E30" s="8" t="s">
        <v>41</v>
      </c>
      <c r="F30" s="8" t="s">
        <v>41</v>
      </c>
      <c r="G30" s="8" t="s">
        <v>41</v>
      </c>
      <c r="H30" s="66" t="s">
        <v>41</v>
      </c>
      <c r="I30" s="84" t="s">
        <v>41</v>
      </c>
      <c r="J30" s="81">
        <v>0</v>
      </c>
      <c r="K30" s="61">
        <v>0</v>
      </c>
      <c r="L30" s="77">
        <v>0</v>
      </c>
      <c r="M30" s="61">
        <v>0</v>
      </c>
      <c r="N30" s="77">
        <v>0</v>
      </c>
      <c r="O30" s="61">
        <v>0</v>
      </c>
      <c r="P30" s="77">
        <v>0</v>
      </c>
      <c r="Q30" s="61">
        <v>0</v>
      </c>
      <c r="R30" s="77">
        <v>0</v>
      </c>
      <c r="S30" s="61">
        <v>0</v>
      </c>
      <c r="T30" s="77">
        <v>0</v>
      </c>
      <c r="U30" s="61">
        <v>0</v>
      </c>
      <c r="V30" s="77">
        <v>0</v>
      </c>
      <c r="W30" s="107">
        <v>0</v>
      </c>
      <c r="X30" s="100">
        <v>0</v>
      </c>
      <c r="Y30" s="78">
        <v>0</v>
      </c>
      <c r="Z30" s="101" t="s">
        <v>41</v>
      </c>
      <c r="AA30" s="38"/>
      <c r="AB30" s="116">
        <v>0</v>
      </c>
      <c r="AC30" s="97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</row>
    <row r="31" spans="1:34" hidden="1" x14ac:dyDescent="0.2">
      <c r="A31" s="8">
        <v>21</v>
      </c>
      <c r="B31" s="16" t="s">
        <v>41</v>
      </c>
      <c r="C31" s="8" t="s">
        <v>41</v>
      </c>
      <c r="D31" s="8" t="s">
        <v>41</v>
      </c>
      <c r="E31" s="8" t="s">
        <v>41</v>
      </c>
      <c r="F31" s="8" t="s">
        <v>41</v>
      </c>
      <c r="G31" s="8" t="s">
        <v>41</v>
      </c>
      <c r="H31" s="66" t="s">
        <v>41</v>
      </c>
      <c r="I31" s="84" t="s">
        <v>41</v>
      </c>
      <c r="J31" s="81">
        <v>0</v>
      </c>
      <c r="K31" s="61">
        <v>0</v>
      </c>
      <c r="L31" s="77">
        <v>0</v>
      </c>
      <c r="M31" s="61">
        <v>0</v>
      </c>
      <c r="N31" s="77">
        <v>0</v>
      </c>
      <c r="O31" s="61">
        <v>0</v>
      </c>
      <c r="P31" s="77">
        <v>0</v>
      </c>
      <c r="Q31" s="61">
        <v>0</v>
      </c>
      <c r="R31" s="77">
        <v>0</v>
      </c>
      <c r="S31" s="61">
        <v>0</v>
      </c>
      <c r="T31" s="77">
        <v>0</v>
      </c>
      <c r="U31" s="61">
        <v>0</v>
      </c>
      <c r="V31" s="77">
        <v>0</v>
      </c>
      <c r="W31" s="107">
        <v>0</v>
      </c>
      <c r="X31" s="100">
        <v>0</v>
      </c>
      <c r="Y31" s="78">
        <v>0</v>
      </c>
      <c r="Z31" s="101" t="s">
        <v>41</v>
      </c>
      <c r="AA31" s="38"/>
      <c r="AB31" s="116">
        <v>0</v>
      </c>
      <c r="AC31" s="97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</row>
    <row r="32" spans="1:34" hidden="1" x14ac:dyDescent="0.2">
      <c r="A32" s="8">
        <v>22</v>
      </c>
      <c r="B32" s="16" t="s">
        <v>41</v>
      </c>
      <c r="C32" s="8" t="s">
        <v>41</v>
      </c>
      <c r="D32" s="8" t="s">
        <v>41</v>
      </c>
      <c r="E32" s="8" t="s">
        <v>41</v>
      </c>
      <c r="F32" s="8" t="s">
        <v>41</v>
      </c>
      <c r="G32" s="8" t="s">
        <v>41</v>
      </c>
      <c r="H32" s="66" t="s">
        <v>41</v>
      </c>
      <c r="I32" s="84" t="s">
        <v>41</v>
      </c>
      <c r="J32" s="81">
        <v>0</v>
      </c>
      <c r="K32" s="61">
        <v>0</v>
      </c>
      <c r="L32" s="77">
        <v>0</v>
      </c>
      <c r="M32" s="61">
        <v>0</v>
      </c>
      <c r="N32" s="77">
        <v>0</v>
      </c>
      <c r="O32" s="61">
        <v>0</v>
      </c>
      <c r="P32" s="77">
        <v>0</v>
      </c>
      <c r="Q32" s="61">
        <v>0</v>
      </c>
      <c r="R32" s="77">
        <v>0</v>
      </c>
      <c r="S32" s="61">
        <v>0</v>
      </c>
      <c r="T32" s="77">
        <v>0</v>
      </c>
      <c r="U32" s="61">
        <v>0</v>
      </c>
      <c r="V32" s="77">
        <v>0</v>
      </c>
      <c r="W32" s="107">
        <v>0</v>
      </c>
      <c r="X32" s="100">
        <v>0</v>
      </c>
      <c r="Y32" s="78">
        <v>0</v>
      </c>
      <c r="Z32" s="101" t="s">
        <v>41</v>
      </c>
      <c r="AA32" s="38"/>
      <c r="AB32" s="116">
        <v>0</v>
      </c>
      <c r="AC32" s="97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</row>
    <row r="33" spans="1:34" hidden="1" x14ac:dyDescent="0.2">
      <c r="A33" s="8">
        <v>23</v>
      </c>
      <c r="B33" s="16" t="s">
        <v>41</v>
      </c>
      <c r="C33" s="8" t="s">
        <v>41</v>
      </c>
      <c r="D33" s="8" t="s">
        <v>41</v>
      </c>
      <c r="E33" s="8" t="s">
        <v>41</v>
      </c>
      <c r="F33" s="8" t="s">
        <v>41</v>
      </c>
      <c r="G33" s="8" t="s">
        <v>41</v>
      </c>
      <c r="H33" s="66" t="s">
        <v>41</v>
      </c>
      <c r="I33" s="84" t="s">
        <v>41</v>
      </c>
      <c r="J33" s="81">
        <v>0</v>
      </c>
      <c r="K33" s="61">
        <v>0</v>
      </c>
      <c r="L33" s="77">
        <v>0</v>
      </c>
      <c r="M33" s="61">
        <v>0</v>
      </c>
      <c r="N33" s="77">
        <v>0</v>
      </c>
      <c r="O33" s="61">
        <v>0</v>
      </c>
      <c r="P33" s="77">
        <v>0</v>
      </c>
      <c r="Q33" s="61">
        <v>0</v>
      </c>
      <c r="R33" s="77">
        <v>0</v>
      </c>
      <c r="S33" s="61">
        <v>0</v>
      </c>
      <c r="T33" s="77">
        <v>0</v>
      </c>
      <c r="U33" s="61">
        <v>0</v>
      </c>
      <c r="V33" s="77">
        <v>0</v>
      </c>
      <c r="W33" s="107">
        <v>0</v>
      </c>
      <c r="X33" s="100">
        <v>0</v>
      </c>
      <c r="Y33" s="78">
        <v>0</v>
      </c>
      <c r="Z33" s="101" t="s">
        <v>41</v>
      </c>
      <c r="AA33" s="38"/>
      <c r="AB33" s="116">
        <v>0</v>
      </c>
      <c r="AC33" s="97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</row>
    <row r="34" spans="1:34" hidden="1" x14ac:dyDescent="0.2">
      <c r="A34" s="8">
        <v>24</v>
      </c>
      <c r="B34" s="16" t="s">
        <v>41</v>
      </c>
      <c r="C34" s="8" t="s">
        <v>41</v>
      </c>
      <c r="D34" s="8" t="s">
        <v>41</v>
      </c>
      <c r="E34" s="8" t="s">
        <v>41</v>
      </c>
      <c r="F34" s="8" t="s">
        <v>41</v>
      </c>
      <c r="G34" s="8" t="s">
        <v>41</v>
      </c>
      <c r="H34" s="66" t="s">
        <v>41</v>
      </c>
      <c r="I34" s="84" t="s">
        <v>41</v>
      </c>
      <c r="J34" s="81">
        <v>0</v>
      </c>
      <c r="K34" s="61">
        <v>0</v>
      </c>
      <c r="L34" s="77">
        <v>0</v>
      </c>
      <c r="M34" s="61">
        <v>0</v>
      </c>
      <c r="N34" s="77">
        <v>0</v>
      </c>
      <c r="O34" s="61">
        <v>0</v>
      </c>
      <c r="P34" s="77">
        <v>0</v>
      </c>
      <c r="Q34" s="61">
        <v>0</v>
      </c>
      <c r="R34" s="77">
        <v>0</v>
      </c>
      <c r="S34" s="61">
        <v>0</v>
      </c>
      <c r="T34" s="77">
        <v>0</v>
      </c>
      <c r="U34" s="61">
        <v>0</v>
      </c>
      <c r="V34" s="77">
        <v>0</v>
      </c>
      <c r="W34" s="107">
        <v>0</v>
      </c>
      <c r="X34" s="100">
        <v>0</v>
      </c>
      <c r="Y34" s="78">
        <v>0</v>
      </c>
      <c r="Z34" s="101" t="s">
        <v>41</v>
      </c>
      <c r="AA34" s="38"/>
      <c r="AB34" s="116">
        <v>0</v>
      </c>
      <c r="AC34" s="97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</row>
    <row r="35" spans="1:34" hidden="1" x14ac:dyDescent="0.2">
      <c r="A35" s="8">
        <v>25</v>
      </c>
      <c r="B35" s="16" t="s">
        <v>41</v>
      </c>
      <c r="C35" s="8" t="s">
        <v>41</v>
      </c>
      <c r="D35" s="8" t="s">
        <v>41</v>
      </c>
      <c r="E35" s="8" t="s">
        <v>41</v>
      </c>
      <c r="F35" s="8" t="s">
        <v>41</v>
      </c>
      <c r="G35" s="8" t="s">
        <v>41</v>
      </c>
      <c r="H35" s="66" t="s">
        <v>41</v>
      </c>
      <c r="I35" s="84" t="s">
        <v>41</v>
      </c>
      <c r="J35" s="81">
        <v>0</v>
      </c>
      <c r="K35" s="61">
        <v>0</v>
      </c>
      <c r="L35" s="77">
        <v>0</v>
      </c>
      <c r="M35" s="61">
        <v>0</v>
      </c>
      <c r="N35" s="77">
        <v>0</v>
      </c>
      <c r="O35" s="61">
        <v>0</v>
      </c>
      <c r="P35" s="77">
        <v>0</v>
      </c>
      <c r="Q35" s="61">
        <v>0</v>
      </c>
      <c r="R35" s="77">
        <v>0</v>
      </c>
      <c r="S35" s="61">
        <v>0</v>
      </c>
      <c r="T35" s="77">
        <v>0</v>
      </c>
      <c r="U35" s="61">
        <v>0</v>
      </c>
      <c r="V35" s="77">
        <v>0</v>
      </c>
      <c r="W35" s="107">
        <v>0</v>
      </c>
      <c r="X35" s="100">
        <v>0</v>
      </c>
      <c r="Y35" s="78">
        <v>0</v>
      </c>
      <c r="Z35" s="101" t="s">
        <v>41</v>
      </c>
      <c r="AA35" s="38"/>
      <c r="AB35" s="116">
        <v>0</v>
      </c>
      <c r="AC35" s="97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</row>
    <row r="36" spans="1:34" hidden="1" x14ac:dyDescent="0.2">
      <c r="A36" s="8">
        <v>26</v>
      </c>
      <c r="B36" s="16" t="s">
        <v>41</v>
      </c>
      <c r="C36" s="8" t="s">
        <v>41</v>
      </c>
      <c r="D36" s="8" t="s">
        <v>41</v>
      </c>
      <c r="E36" s="8" t="s">
        <v>41</v>
      </c>
      <c r="F36" s="8" t="s">
        <v>41</v>
      </c>
      <c r="G36" s="8" t="s">
        <v>41</v>
      </c>
      <c r="H36" s="66" t="s">
        <v>41</v>
      </c>
      <c r="I36" s="84" t="s">
        <v>41</v>
      </c>
      <c r="J36" s="81">
        <v>0</v>
      </c>
      <c r="K36" s="61">
        <v>0</v>
      </c>
      <c r="L36" s="77">
        <v>0</v>
      </c>
      <c r="M36" s="61">
        <v>0</v>
      </c>
      <c r="N36" s="77">
        <v>0</v>
      </c>
      <c r="O36" s="61">
        <v>0</v>
      </c>
      <c r="P36" s="77">
        <v>0</v>
      </c>
      <c r="Q36" s="61">
        <v>0</v>
      </c>
      <c r="R36" s="77">
        <v>0</v>
      </c>
      <c r="S36" s="61">
        <v>0</v>
      </c>
      <c r="T36" s="77">
        <v>0</v>
      </c>
      <c r="U36" s="61">
        <v>0</v>
      </c>
      <c r="V36" s="77">
        <v>0</v>
      </c>
      <c r="W36" s="107">
        <v>0</v>
      </c>
      <c r="X36" s="100">
        <v>0</v>
      </c>
      <c r="Y36" s="78">
        <v>0</v>
      </c>
      <c r="Z36" s="101" t="s">
        <v>41</v>
      </c>
      <c r="AA36" s="38"/>
      <c r="AB36" s="116">
        <v>0</v>
      </c>
      <c r="AC36" s="97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</row>
    <row r="37" spans="1:34" ht="13.5" hidden="1" thickBot="1" x14ac:dyDescent="0.25">
      <c r="A37" s="8">
        <v>27</v>
      </c>
      <c r="B37" s="16" t="s">
        <v>41</v>
      </c>
      <c r="C37" s="8" t="s">
        <v>41</v>
      </c>
      <c r="D37" s="8" t="s">
        <v>41</v>
      </c>
      <c r="E37" s="8" t="s">
        <v>41</v>
      </c>
      <c r="F37" s="8" t="s">
        <v>41</v>
      </c>
      <c r="G37" s="8" t="s">
        <v>41</v>
      </c>
      <c r="H37" s="66" t="s">
        <v>41</v>
      </c>
      <c r="I37" s="84" t="s">
        <v>41</v>
      </c>
      <c r="J37" s="81">
        <v>0</v>
      </c>
      <c r="K37" s="9">
        <v>0</v>
      </c>
      <c r="L37" s="92">
        <v>0</v>
      </c>
      <c r="M37" s="9">
        <v>0</v>
      </c>
      <c r="N37" s="92">
        <v>0</v>
      </c>
      <c r="O37" s="9">
        <v>0</v>
      </c>
      <c r="P37" s="92">
        <v>0</v>
      </c>
      <c r="Q37" s="9">
        <v>0</v>
      </c>
      <c r="R37" s="92">
        <v>0</v>
      </c>
      <c r="S37" s="9">
        <v>0</v>
      </c>
      <c r="T37" s="92">
        <v>0</v>
      </c>
      <c r="U37" s="61">
        <v>0</v>
      </c>
      <c r="V37" s="77">
        <v>0</v>
      </c>
      <c r="W37" s="107">
        <v>0</v>
      </c>
      <c r="X37" s="100">
        <v>0</v>
      </c>
      <c r="Y37" s="78">
        <v>0</v>
      </c>
      <c r="Z37" s="101" t="s">
        <v>41</v>
      </c>
      <c r="AA37" s="38"/>
      <c r="AB37" s="117">
        <v>0</v>
      </c>
      <c r="AC37" s="98">
        <v>0</v>
      </c>
      <c r="AD37" s="99">
        <v>0</v>
      </c>
      <c r="AE37" s="99">
        <v>0</v>
      </c>
      <c r="AF37" s="99">
        <v>0</v>
      </c>
      <c r="AG37" s="99">
        <v>0</v>
      </c>
      <c r="AH37" s="32">
        <v>0</v>
      </c>
    </row>
    <row r="38" spans="1:34" hidden="1" x14ac:dyDescent="0.2"/>
    <row r="39" spans="1:34" ht="12.75" hidden="1" customHeight="1" x14ac:dyDescent="0.2"/>
    <row r="40" spans="1:34" ht="12.75" hidden="1" customHeight="1" x14ac:dyDescent="0.2">
      <c r="B40" t="s">
        <v>12</v>
      </c>
      <c r="E40" t="s">
        <v>13</v>
      </c>
      <c r="N40" t="s">
        <v>20</v>
      </c>
    </row>
    <row r="41" spans="1:34" ht="12.75" hidden="1" customHeight="1" x14ac:dyDescent="0.2"/>
  </sheetData>
  <sheetProtection password="CC59" sheet="1" objects="1" scenarios="1" selectLockedCells="1" selectUnlockedCells="1"/>
  <sortState ref="A11:AH16">
    <sortCondition descending="1" ref="W11:W16"/>
  </sortState>
  <mergeCells count="19">
    <mergeCell ref="AC10:AG10"/>
    <mergeCell ref="J8:J10"/>
    <mergeCell ref="K9:L9"/>
    <mergeCell ref="K8:AA8"/>
    <mergeCell ref="O9:P9"/>
    <mergeCell ref="AB8:AB10"/>
    <mergeCell ref="M9:N9"/>
    <mergeCell ref="U9:V9"/>
    <mergeCell ref="Q9:R9"/>
    <mergeCell ref="S9:T9"/>
    <mergeCell ref="W9:X9"/>
    <mergeCell ref="AA9:AA10"/>
    <mergeCell ref="Y9:Y10"/>
    <mergeCell ref="Z9:Z10"/>
    <mergeCell ref="D8:D10"/>
    <mergeCell ref="I8:I10"/>
    <mergeCell ref="F8:F10"/>
    <mergeCell ref="G8:G10"/>
    <mergeCell ref="H8:H10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84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H41"/>
  <sheetViews>
    <sheetView showGridLines="0" showZeros="0" workbookViewId="0"/>
  </sheetViews>
  <sheetFormatPr defaultRowHeight="12.75" x14ac:dyDescent="0.2"/>
  <cols>
    <col min="1" max="1" width="3.85546875" customWidth="1"/>
    <col min="2" max="2" width="21.140625" customWidth="1"/>
    <col min="3" max="3" width="5.140625" customWidth="1"/>
    <col min="4" max="4" width="4.42578125" customWidth="1"/>
    <col min="5" max="5" width="7.140625" customWidth="1"/>
    <col min="6" max="6" width="7" customWidth="1"/>
    <col min="7" max="7" width="5.140625" customWidth="1"/>
    <col min="8" max="8" width="7.5703125" customWidth="1"/>
    <col min="9" max="9" width="5.140625" hidden="1" customWidth="1"/>
    <col min="10" max="10" width="5.140625" customWidth="1"/>
    <col min="11" max="11" width="4" customWidth="1"/>
    <col min="12" max="12" width="10" customWidth="1"/>
    <col min="13" max="13" width="4" customWidth="1"/>
    <col min="14" max="14" width="10.140625" customWidth="1"/>
    <col min="15" max="15" width="4" customWidth="1"/>
    <col min="16" max="16" width="10.28515625" customWidth="1"/>
    <col min="17" max="17" width="4" customWidth="1"/>
    <col min="18" max="18" width="10.28515625" customWidth="1"/>
    <col min="19" max="19" width="4" customWidth="1"/>
    <col min="20" max="20" width="10.28515625" customWidth="1"/>
    <col min="21" max="21" width="4.42578125" hidden="1" customWidth="1"/>
    <col min="22" max="22" width="10.28515625" hidden="1" customWidth="1"/>
    <col min="23" max="23" width="4" customWidth="1"/>
    <col min="24" max="24" width="10.28515625" customWidth="1"/>
    <col min="25" max="27" width="5.7109375" customWidth="1"/>
    <col min="28" max="28" width="6.42578125" customWidth="1"/>
    <col min="29" max="34" width="5.5703125" hidden="1" customWidth="1"/>
    <col min="35" max="35" width="5.5703125" customWidth="1"/>
  </cols>
  <sheetData>
    <row r="1" spans="1:34" ht="57.75" customHeight="1" x14ac:dyDescent="0.25">
      <c r="B1" s="1" t="s">
        <v>2</v>
      </c>
      <c r="O1" s="27" t="s">
        <v>3</v>
      </c>
    </row>
    <row r="2" spans="1:34" ht="15" x14ac:dyDescent="0.25">
      <c r="J2" s="3"/>
      <c r="O2" s="26" t="s">
        <v>141</v>
      </c>
    </row>
    <row r="3" spans="1:34" ht="15" x14ac:dyDescent="0.25">
      <c r="A3" t="s">
        <v>4</v>
      </c>
      <c r="J3" s="3"/>
      <c r="O3" s="26" t="s">
        <v>142</v>
      </c>
    </row>
    <row r="4" spans="1:34" ht="15" x14ac:dyDescent="0.25">
      <c r="J4" s="3"/>
      <c r="O4" s="26" t="s">
        <v>143</v>
      </c>
    </row>
    <row r="5" spans="1:34" x14ac:dyDescent="0.2">
      <c r="B5" s="31">
        <v>43373</v>
      </c>
    </row>
    <row r="6" spans="1:34" ht="15.75" x14ac:dyDescent="0.25">
      <c r="E6" s="4"/>
      <c r="F6" s="4"/>
      <c r="G6" s="4"/>
      <c r="H6" s="4"/>
      <c r="I6" s="4"/>
      <c r="J6" t="s">
        <v>5</v>
      </c>
      <c r="M6" s="24"/>
      <c r="N6" s="64" t="s">
        <v>106</v>
      </c>
      <c r="P6" t="s">
        <v>14</v>
      </c>
      <c r="Y6" s="25">
        <v>80</v>
      </c>
      <c r="Z6" s="11" t="s">
        <v>15</v>
      </c>
    </row>
    <row r="7" spans="1:34" ht="13.5" thickBot="1" x14ac:dyDescent="0.25">
      <c r="A7" s="5"/>
      <c r="B7" s="28">
        <v>43373</v>
      </c>
      <c r="C7" s="17" t="s">
        <v>6</v>
      </c>
      <c r="D7" s="5"/>
      <c r="E7" s="5"/>
      <c r="F7" s="5"/>
      <c r="G7" s="5"/>
      <c r="H7" s="5"/>
      <c r="I7" s="74"/>
      <c r="J7" s="5"/>
      <c r="K7" s="5"/>
      <c r="L7" s="106" t="s">
        <v>79</v>
      </c>
      <c r="M7" s="17">
        <v>5</v>
      </c>
      <c r="N7" s="63" t="s">
        <v>65</v>
      </c>
      <c r="O7" s="5"/>
      <c r="P7" s="5" t="s">
        <v>16</v>
      </c>
      <c r="Q7" s="5"/>
      <c r="R7" s="5"/>
      <c r="S7" s="5"/>
      <c r="T7" s="5"/>
      <c r="U7" s="5"/>
      <c r="V7" s="5"/>
      <c r="W7" s="5"/>
      <c r="X7" s="5"/>
      <c r="Y7" s="79">
        <v>3.472222222222222E-3</v>
      </c>
      <c r="Z7" s="13" t="s">
        <v>60</v>
      </c>
      <c r="AA7" s="5"/>
    </row>
    <row r="8" spans="1:34" ht="13.5" customHeight="1" thickTop="1" x14ac:dyDescent="0.2">
      <c r="A8" s="7" t="s">
        <v>7</v>
      </c>
      <c r="B8" s="7" t="s">
        <v>8</v>
      </c>
      <c r="C8" s="7" t="s">
        <v>9</v>
      </c>
      <c r="D8" s="130" t="s">
        <v>59</v>
      </c>
      <c r="E8" s="7" t="s">
        <v>17</v>
      </c>
      <c r="F8" s="130" t="s">
        <v>42</v>
      </c>
      <c r="G8" s="130" t="s">
        <v>37</v>
      </c>
      <c r="H8" s="130" t="s">
        <v>36</v>
      </c>
      <c r="I8" s="138" t="s">
        <v>56</v>
      </c>
      <c r="J8" s="90" t="s">
        <v>10</v>
      </c>
      <c r="K8" s="143" t="s">
        <v>98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0" t="s">
        <v>97</v>
      </c>
    </row>
    <row r="9" spans="1:34" ht="12.75" customHeight="1" x14ac:dyDescent="0.2">
      <c r="A9" s="7" t="s">
        <v>21</v>
      </c>
      <c r="B9" s="7"/>
      <c r="C9" s="7" t="s">
        <v>1</v>
      </c>
      <c r="D9" s="130"/>
      <c r="E9" s="7" t="s">
        <v>18</v>
      </c>
      <c r="F9" s="130"/>
      <c r="G9" s="130"/>
      <c r="H9" s="130"/>
      <c r="I9" s="138"/>
      <c r="J9" s="90" t="s">
        <v>7</v>
      </c>
      <c r="K9" s="141" t="s">
        <v>99</v>
      </c>
      <c r="L9" s="142"/>
      <c r="M9" s="141" t="s">
        <v>100</v>
      </c>
      <c r="N9" s="142"/>
      <c r="O9" s="141" t="s">
        <v>101</v>
      </c>
      <c r="P9" s="142"/>
      <c r="Q9" s="141" t="s">
        <v>102</v>
      </c>
      <c r="R9" s="142"/>
      <c r="S9" s="141" t="s">
        <v>103</v>
      </c>
      <c r="T9" s="142"/>
      <c r="U9" s="141" t="s">
        <v>104</v>
      </c>
      <c r="V9" s="142"/>
      <c r="W9" s="134" t="s">
        <v>39</v>
      </c>
      <c r="X9" s="148"/>
      <c r="Y9" s="145" t="s">
        <v>67</v>
      </c>
      <c r="Z9" s="136" t="s">
        <v>68</v>
      </c>
      <c r="AA9" s="130" t="s">
        <v>33</v>
      </c>
      <c r="AB9" s="132"/>
    </row>
    <row r="10" spans="1:34" ht="12.75" customHeight="1" thickBot="1" x14ac:dyDescent="0.25">
      <c r="A10" s="15"/>
      <c r="B10" s="15"/>
      <c r="C10" s="15"/>
      <c r="D10" s="131"/>
      <c r="E10" s="15"/>
      <c r="F10" s="131"/>
      <c r="G10" s="131"/>
      <c r="H10" s="131"/>
      <c r="I10" s="139"/>
      <c r="J10" s="91"/>
      <c r="K10" s="83" t="s">
        <v>58</v>
      </c>
      <c r="L10" s="82" t="s">
        <v>57</v>
      </c>
      <c r="M10" s="83" t="s">
        <v>58</v>
      </c>
      <c r="N10" s="82" t="s">
        <v>57</v>
      </c>
      <c r="O10" s="83" t="s">
        <v>58</v>
      </c>
      <c r="P10" s="82" t="s">
        <v>57</v>
      </c>
      <c r="Q10" s="83" t="s">
        <v>58</v>
      </c>
      <c r="R10" s="82" t="s">
        <v>57</v>
      </c>
      <c r="S10" s="83" t="s">
        <v>58</v>
      </c>
      <c r="T10" s="82" t="s">
        <v>57</v>
      </c>
      <c r="U10" s="83" t="s">
        <v>58</v>
      </c>
      <c r="V10" s="82" t="s">
        <v>57</v>
      </c>
      <c r="W10" s="83" t="s">
        <v>58</v>
      </c>
      <c r="X10" s="95" t="s">
        <v>57</v>
      </c>
      <c r="Y10" s="146"/>
      <c r="Z10" s="137"/>
      <c r="AA10" s="131"/>
      <c r="AB10" s="133"/>
      <c r="AC10" s="128" t="s">
        <v>66</v>
      </c>
      <c r="AD10" s="128"/>
      <c r="AE10" s="128"/>
      <c r="AF10" s="128"/>
      <c r="AG10" s="128"/>
      <c r="AH10" s="89"/>
    </row>
    <row r="11" spans="1:34" ht="12.75" customHeight="1" thickTop="1" x14ac:dyDescent="0.2">
      <c r="A11" s="8">
        <v>1</v>
      </c>
      <c r="B11" s="65" t="s">
        <v>93</v>
      </c>
      <c r="C11" s="8" t="s">
        <v>139</v>
      </c>
      <c r="D11" s="8" t="s">
        <v>140</v>
      </c>
      <c r="E11" s="8">
        <v>2.4</v>
      </c>
      <c r="F11" s="37">
        <v>100</v>
      </c>
      <c r="G11" s="8" t="s">
        <v>125</v>
      </c>
      <c r="H11" s="66">
        <v>550554</v>
      </c>
      <c r="I11" s="84" t="s">
        <v>94</v>
      </c>
      <c r="J11" s="81">
        <v>1</v>
      </c>
      <c r="K11" s="61">
        <v>28</v>
      </c>
      <c r="L11" s="77">
        <v>3.4945254629629632E-3</v>
      </c>
      <c r="M11" s="61">
        <v>29</v>
      </c>
      <c r="N11" s="77">
        <v>3.4784953703703701E-3</v>
      </c>
      <c r="O11" s="61">
        <v>27</v>
      </c>
      <c r="P11" s="77">
        <v>3.5341550925925926E-3</v>
      </c>
      <c r="Q11" s="61">
        <v>27</v>
      </c>
      <c r="R11" s="77">
        <v>3.4967824074074072E-3</v>
      </c>
      <c r="S11" s="61">
        <v>0</v>
      </c>
      <c r="T11" s="77">
        <v>0</v>
      </c>
      <c r="U11" s="61">
        <v>0</v>
      </c>
      <c r="V11" s="77">
        <v>0</v>
      </c>
      <c r="W11" s="107">
        <v>111</v>
      </c>
      <c r="X11" s="100">
        <v>1.4003958333333332E-2</v>
      </c>
      <c r="Y11" s="78">
        <v>26.421101176750621</v>
      </c>
      <c r="Z11" s="101" t="s">
        <v>28</v>
      </c>
      <c r="AA11" s="118">
        <v>1</v>
      </c>
      <c r="AB11" s="115">
        <v>400</v>
      </c>
      <c r="AC11" s="96">
        <v>28</v>
      </c>
      <c r="AD11" s="30">
        <v>29</v>
      </c>
      <c r="AE11" s="30">
        <v>27</v>
      </c>
      <c r="AF11" s="30">
        <v>27</v>
      </c>
      <c r="AG11" s="30">
        <v>0</v>
      </c>
      <c r="AH11" s="32">
        <v>0</v>
      </c>
    </row>
    <row r="12" spans="1:34" ht="12.75" customHeight="1" x14ac:dyDescent="0.2">
      <c r="A12" s="8">
        <v>2</v>
      </c>
      <c r="B12" s="65" t="s">
        <v>95</v>
      </c>
      <c r="C12" s="8" t="s">
        <v>139</v>
      </c>
      <c r="D12" s="8" t="s">
        <v>140</v>
      </c>
      <c r="E12" s="8">
        <v>2.4</v>
      </c>
      <c r="F12" s="37">
        <v>75</v>
      </c>
      <c r="G12" s="8" t="s">
        <v>125</v>
      </c>
      <c r="H12" s="66">
        <v>36751</v>
      </c>
      <c r="I12" s="84" t="s">
        <v>96</v>
      </c>
      <c r="J12" s="81">
        <v>2</v>
      </c>
      <c r="K12" s="61">
        <v>23</v>
      </c>
      <c r="L12" s="77">
        <v>3.5302777777777776E-3</v>
      </c>
      <c r="M12" s="61">
        <v>15</v>
      </c>
      <c r="N12" s="77">
        <v>2.2626157407407408E-3</v>
      </c>
      <c r="O12" s="61">
        <v>23</v>
      </c>
      <c r="P12" s="77">
        <v>3.4890509259259254E-3</v>
      </c>
      <c r="Q12" s="61">
        <v>20</v>
      </c>
      <c r="R12" s="77">
        <v>3.965740740740741E-3</v>
      </c>
      <c r="S12" s="61">
        <v>0</v>
      </c>
      <c r="T12" s="77">
        <v>0</v>
      </c>
      <c r="U12" s="61">
        <v>0</v>
      </c>
      <c r="V12" s="77">
        <v>0</v>
      </c>
      <c r="W12" s="107">
        <v>81</v>
      </c>
      <c r="X12" s="100">
        <v>1.3247685185185185E-2</v>
      </c>
      <c r="Y12" s="78">
        <v>20.380919098374974</v>
      </c>
      <c r="Z12" s="101">
        <v>1</v>
      </c>
      <c r="AA12" s="118">
        <v>2</v>
      </c>
      <c r="AB12" s="116">
        <v>300</v>
      </c>
      <c r="AC12" s="97">
        <v>23</v>
      </c>
      <c r="AD12" s="32">
        <v>15</v>
      </c>
      <c r="AE12" s="32">
        <v>23</v>
      </c>
      <c r="AF12" s="32">
        <v>20</v>
      </c>
      <c r="AG12" s="32">
        <v>0</v>
      </c>
      <c r="AH12" s="32">
        <v>0</v>
      </c>
    </row>
    <row r="13" spans="1:34" ht="12.75" customHeight="1" x14ac:dyDescent="0.2">
      <c r="A13" s="8">
        <v>3</v>
      </c>
      <c r="B13" s="65" t="s">
        <v>25</v>
      </c>
      <c r="C13" s="8" t="s">
        <v>139</v>
      </c>
      <c r="D13" s="8" t="s">
        <v>140</v>
      </c>
      <c r="E13" s="8">
        <v>2.4</v>
      </c>
      <c r="F13" s="37">
        <v>56.25</v>
      </c>
      <c r="G13" s="8" t="s">
        <v>125</v>
      </c>
      <c r="H13" s="66">
        <v>14562</v>
      </c>
      <c r="I13" s="84" t="s">
        <v>43</v>
      </c>
      <c r="J13" s="81">
        <v>3</v>
      </c>
      <c r="K13" s="61">
        <v>23</v>
      </c>
      <c r="L13" s="77">
        <v>3.4795254629629633E-3</v>
      </c>
      <c r="M13" s="61">
        <v>0</v>
      </c>
      <c r="N13" s="77">
        <v>0</v>
      </c>
      <c r="O13" s="61">
        <v>23</v>
      </c>
      <c r="P13" s="77">
        <v>3.5112731481481483E-3</v>
      </c>
      <c r="Q13" s="61">
        <v>17</v>
      </c>
      <c r="R13" s="77">
        <v>3.5412384259259255E-3</v>
      </c>
      <c r="S13" s="61">
        <v>0</v>
      </c>
      <c r="T13" s="77">
        <v>0</v>
      </c>
      <c r="U13" s="61">
        <v>0</v>
      </c>
      <c r="V13" s="77">
        <v>0</v>
      </c>
      <c r="W13" s="107">
        <v>63</v>
      </c>
      <c r="X13" s="100">
        <v>1.0532037037037038E-2</v>
      </c>
      <c r="Y13" s="78">
        <v>19.939162695831058</v>
      </c>
      <c r="Z13" s="101">
        <v>2</v>
      </c>
      <c r="AA13" s="118">
        <v>3</v>
      </c>
      <c r="AB13" s="116">
        <v>225</v>
      </c>
      <c r="AC13" s="97">
        <v>23</v>
      </c>
      <c r="AD13" s="32">
        <v>0</v>
      </c>
      <c r="AE13" s="32">
        <v>23</v>
      </c>
      <c r="AF13" s="32">
        <v>17</v>
      </c>
      <c r="AG13" s="32">
        <v>0</v>
      </c>
      <c r="AH13" s="32">
        <v>0</v>
      </c>
    </row>
    <row r="14" spans="1:34" ht="12.75" customHeight="1" x14ac:dyDescent="0.2">
      <c r="A14" s="8">
        <v>4</v>
      </c>
      <c r="B14" s="65" t="s">
        <v>41</v>
      </c>
      <c r="C14" s="8" t="s">
        <v>41</v>
      </c>
      <c r="D14" s="8" t="s">
        <v>41</v>
      </c>
      <c r="E14" s="8" t="s">
        <v>41</v>
      </c>
      <c r="F14" s="37" t="s">
        <v>41</v>
      </c>
      <c r="G14" s="8" t="s">
        <v>41</v>
      </c>
      <c r="H14" s="66" t="s">
        <v>41</v>
      </c>
      <c r="I14" s="84" t="s">
        <v>41</v>
      </c>
      <c r="J14" s="81">
        <v>0</v>
      </c>
      <c r="K14" s="61">
        <v>0</v>
      </c>
      <c r="L14" s="77">
        <v>0</v>
      </c>
      <c r="M14" s="61">
        <v>0</v>
      </c>
      <c r="N14" s="77">
        <v>0</v>
      </c>
      <c r="O14" s="61">
        <v>0</v>
      </c>
      <c r="P14" s="77">
        <v>0</v>
      </c>
      <c r="Q14" s="61">
        <v>0</v>
      </c>
      <c r="R14" s="77">
        <v>0</v>
      </c>
      <c r="S14" s="61">
        <v>0</v>
      </c>
      <c r="T14" s="77">
        <v>0</v>
      </c>
      <c r="U14" s="61">
        <v>0</v>
      </c>
      <c r="V14" s="77">
        <v>0</v>
      </c>
      <c r="W14" s="107">
        <v>0</v>
      </c>
      <c r="X14" s="100">
        <v>0</v>
      </c>
      <c r="Y14" s="78">
        <v>0</v>
      </c>
      <c r="Z14" s="101" t="s">
        <v>41</v>
      </c>
      <c r="AA14" s="118"/>
      <c r="AB14" s="116">
        <v>0</v>
      </c>
      <c r="AC14" s="97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</row>
    <row r="15" spans="1:34" ht="12.75" customHeight="1" x14ac:dyDescent="0.2">
      <c r="A15" s="8">
        <v>5</v>
      </c>
      <c r="B15" s="65" t="s">
        <v>41</v>
      </c>
      <c r="C15" s="8" t="s">
        <v>41</v>
      </c>
      <c r="D15" s="8" t="s">
        <v>41</v>
      </c>
      <c r="E15" s="8" t="s">
        <v>41</v>
      </c>
      <c r="F15" s="37" t="s">
        <v>41</v>
      </c>
      <c r="G15" s="8" t="s">
        <v>41</v>
      </c>
      <c r="H15" s="66" t="s">
        <v>41</v>
      </c>
      <c r="I15" s="84" t="s">
        <v>41</v>
      </c>
      <c r="J15" s="81">
        <v>0</v>
      </c>
      <c r="K15" s="61">
        <v>0</v>
      </c>
      <c r="L15" s="77">
        <v>0</v>
      </c>
      <c r="M15" s="61">
        <v>0</v>
      </c>
      <c r="N15" s="77">
        <v>0</v>
      </c>
      <c r="O15" s="61">
        <v>0</v>
      </c>
      <c r="P15" s="77">
        <v>0</v>
      </c>
      <c r="Q15" s="61">
        <v>0</v>
      </c>
      <c r="R15" s="77">
        <v>0</v>
      </c>
      <c r="S15" s="61">
        <v>0</v>
      </c>
      <c r="T15" s="77">
        <v>0</v>
      </c>
      <c r="U15" s="61">
        <v>0</v>
      </c>
      <c r="V15" s="77">
        <v>0</v>
      </c>
      <c r="W15" s="107">
        <v>0</v>
      </c>
      <c r="X15" s="100">
        <v>0</v>
      </c>
      <c r="Y15" s="78">
        <v>0</v>
      </c>
      <c r="Z15" s="101" t="s">
        <v>41</v>
      </c>
      <c r="AA15" s="118"/>
      <c r="AB15" s="116">
        <v>0</v>
      </c>
      <c r="AC15" s="97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</row>
    <row r="16" spans="1:34" ht="12.75" hidden="1" customHeight="1" x14ac:dyDescent="0.2">
      <c r="A16" s="8">
        <v>6</v>
      </c>
      <c r="B16" s="65" t="s">
        <v>41</v>
      </c>
      <c r="C16" s="8" t="s">
        <v>41</v>
      </c>
      <c r="D16" s="8" t="s">
        <v>41</v>
      </c>
      <c r="E16" s="8" t="s">
        <v>41</v>
      </c>
      <c r="F16" s="37" t="s">
        <v>41</v>
      </c>
      <c r="G16" s="8" t="s">
        <v>41</v>
      </c>
      <c r="H16" s="66" t="s">
        <v>41</v>
      </c>
      <c r="I16" s="84" t="s">
        <v>41</v>
      </c>
      <c r="J16" s="81">
        <v>0</v>
      </c>
      <c r="K16" s="61">
        <v>0</v>
      </c>
      <c r="L16" s="77">
        <v>0</v>
      </c>
      <c r="M16" s="61">
        <v>0</v>
      </c>
      <c r="N16" s="77">
        <v>0</v>
      </c>
      <c r="O16" s="61">
        <v>0</v>
      </c>
      <c r="P16" s="77">
        <v>0</v>
      </c>
      <c r="Q16" s="61">
        <v>0</v>
      </c>
      <c r="R16" s="77">
        <v>0</v>
      </c>
      <c r="S16" s="61">
        <v>0</v>
      </c>
      <c r="T16" s="77">
        <v>0</v>
      </c>
      <c r="U16" s="61">
        <v>0</v>
      </c>
      <c r="V16" s="77">
        <v>0</v>
      </c>
      <c r="W16" s="107">
        <v>0</v>
      </c>
      <c r="X16" s="100">
        <v>0</v>
      </c>
      <c r="Y16" s="78">
        <v>0</v>
      </c>
      <c r="Z16" s="101" t="s">
        <v>41</v>
      </c>
      <c r="AA16" s="118"/>
      <c r="AB16" s="116">
        <v>0</v>
      </c>
      <c r="AC16" s="97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</row>
    <row r="17" spans="1:34" ht="12.75" hidden="1" customHeight="1" x14ac:dyDescent="0.2">
      <c r="A17" s="8">
        <v>7</v>
      </c>
      <c r="B17" s="65" t="s">
        <v>41</v>
      </c>
      <c r="C17" s="8" t="s">
        <v>41</v>
      </c>
      <c r="D17" s="8" t="s">
        <v>41</v>
      </c>
      <c r="E17" s="8" t="s">
        <v>41</v>
      </c>
      <c r="F17" s="37" t="s">
        <v>41</v>
      </c>
      <c r="G17" s="8" t="s">
        <v>41</v>
      </c>
      <c r="H17" s="66" t="s">
        <v>41</v>
      </c>
      <c r="I17" s="84" t="s">
        <v>41</v>
      </c>
      <c r="J17" s="81">
        <v>0</v>
      </c>
      <c r="K17" s="61">
        <v>0</v>
      </c>
      <c r="L17" s="77">
        <v>0</v>
      </c>
      <c r="M17" s="61">
        <v>0</v>
      </c>
      <c r="N17" s="77">
        <v>0</v>
      </c>
      <c r="O17" s="61">
        <v>0</v>
      </c>
      <c r="P17" s="77">
        <v>0</v>
      </c>
      <c r="Q17" s="61">
        <v>0</v>
      </c>
      <c r="R17" s="77">
        <v>0</v>
      </c>
      <c r="S17" s="61">
        <v>0</v>
      </c>
      <c r="T17" s="77">
        <v>0</v>
      </c>
      <c r="U17" s="61">
        <v>0</v>
      </c>
      <c r="V17" s="77">
        <v>0</v>
      </c>
      <c r="W17" s="107">
        <v>0</v>
      </c>
      <c r="X17" s="100">
        <v>0</v>
      </c>
      <c r="Y17" s="78">
        <v>0</v>
      </c>
      <c r="Z17" s="101" t="s">
        <v>41</v>
      </c>
      <c r="AA17" s="118"/>
      <c r="AB17" s="116">
        <v>0</v>
      </c>
      <c r="AC17" s="97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</row>
    <row r="18" spans="1:34" ht="12.75" hidden="1" customHeight="1" x14ac:dyDescent="0.2">
      <c r="A18" s="8">
        <v>8</v>
      </c>
      <c r="B18" s="65" t="s">
        <v>41</v>
      </c>
      <c r="C18" s="8" t="s">
        <v>41</v>
      </c>
      <c r="D18" s="8" t="s">
        <v>41</v>
      </c>
      <c r="E18" s="8" t="s">
        <v>41</v>
      </c>
      <c r="F18" s="37" t="s">
        <v>41</v>
      </c>
      <c r="G18" s="8" t="s">
        <v>41</v>
      </c>
      <c r="H18" s="66" t="s">
        <v>41</v>
      </c>
      <c r="I18" s="84" t="s">
        <v>41</v>
      </c>
      <c r="J18" s="81">
        <v>0</v>
      </c>
      <c r="K18" s="61">
        <v>0</v>
      </c>
      <c r="L18" s="77">
        <v>0</v>
      </c>
      <c r="M18" s="61">
        <v>0</v>
      </c>
      <c r="N18" s="77">
        <v>0</v>
      </c>
      <c r="O18" s="61">
        <v>0</v>
      </c>
      <c r="P18" s="77">
        <v>0</v>
      </c>
      <c r="Q18" s="61">
        <v>0</v>
      </c>
      <c r="R18" s="77">
        <v>0</v>
      </c>
      <c r="S18" s="61">
        <v>0</v>
      </c>
      <c r="T18" s="77">
        <v>0</v>
      </c>
      <c r="U18" s="61">
        <v>0</v>
      </c>
      <c r="V18" s="77">
        <v>0</v>
      </c>
      <c r="W18" s="107">
        <v>0</v>
      </c>
      <c r="X18" s="100">
        <v>0</v>
      </c>
      <c r="Y18" s="78">
        <v>0</v>
      </c>
      <c r="Z18" s="101" t="s">
        <v>41</v>
      </c>
      <c r="AA18" s="118"/>
      <c r="AB18" s="116">
        <v>0</v>
      </c>
      <c r="AC18" s="97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</row>
    <row r="19" spans="1:34" ht="12.75" hidden="1" customHeight="1" x14ac:dyDescent="0.2">
      <c r="A19" s="8">
        <v>9</v>
      </c>
      <c r="B19" s="65" t="s">
        <v>41</v>
      </c>
      <c r="C19" s="8" t="s">
        <v>41</v>
      </c>
      <c r="D19" s="8" t="s">
        <v>41</v>
      </c>
      <c r="E19" s="8" t="s">
        <v>41</v>
      </c>
      <c r="F19" s="37" t="s">
        <v>41</v>
      </c>
      <c r="G19" s="8" t="s">
        <v>41</v>
      </c>
      <c r="H19" s="66" t="s">
        <v>41</v>
      </c>
      <c r="I19" s="84" t="s">
        <v>41</v>
      </c>
      <c r="J19" s="81">
        <v>0</v>
      </c>
      <c r="K19" s="61">
        <v>0</v>
      </c>
      <c r="L19" s="77">
        <v>0</v>
      </c>
      <c r="M19" s="61">
        <v>0</v>
      </c>
      <c r="N19" s="77">
        <v>0</v>
      </c>
      <c r="O19" s="61">
        <v>0</v>
      </c>
      <c r="P19" s="77">
        <v>0</v>
      </c>
      <c r="Q19" s="61">
        <v>0</v>
      </c>
      <c r="R19" s="77">
        <v>0</v>
      </c>
      <c r="S19" s="61">
        <v>0</v>
      </c>
      <c r="T19" s="77">
        <v>0</v>
      </c>
      <c r="U19" s="61">
        <v>0</v>
      </c>
      <c r="V19" s="77">
        <v>0</v>
      </c>
      <c r="W19" s="107">
        <v>0</v>
      </c>
      <c r="X19" s="100">
        <v>0</v>
      </c>
      <c r="Y19" s="78">
        <v>0</v>
      </c>
      <c r="Z19" s="101" t="s">
        <v>41</v>
      </c>
      <c r="AA19" s="118"/>
      <c r="AB19" s="116">
        <v>0</v>
      </c>
      <c r="AC19" s="97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</row>
    <row r="20" spans="1:34" ht="12.75" hidden="1" customHeight="1" x14ac:dyDescent="0.2">
      <c r="A20" s="8">
        <v>10</v>
      </c>
      <c r="B20" s="65" t="s">
        <v>41</v>
      </c>
      <c r="C20" s="8" t="s">
        <v>41</v>
      </c>
      <c r="D20" s="8" t="s">
        <v>41</v>
      </c>
      <c r="E20" s="8" t="s">
        <v>41</v>
      </c>
      <c r="F20" s="37" t="s">
        <v>41</v>
      </c>
      <c r="G20" s="8" t="s">
        <v>41</v>
      </c>
      <c r="H20" s="66" t="s">
        <v>41</v>
      </c>
      <c r="I20" s="84" t="s">
        <v>41</v>
      </c>
      <c r="J20" s="81">
        <v>0</v>
      </c>
      <c r="K20" s="61">
        <v>0</v>
      </c>
      <c r="L20" s="77">
        <v>0</v>
      </c>
      <c r="M20" s="61">
        <v>0</v>
      </c>
      <c r="N20" s="77">
        <v>0</v>
      </c>
      <c r="O20" s="61">
        <v>0</v>
      </c>
      <c r="P20" s="77">
        <v>0</v>
      </c>
      <c r="Q20" s="61">
        <v>0</v>
      </c>
      <c r="R20" s="77">
        <v>0</v>
      </c>
      <c r="S20" s="61">
        <v>0</v>
      </c>
      <c r="T20" s="77">
        <v>0</v>
      </c>
      <c r="U20" s="61">
        <v>0</v>
      </c>
      <c r="V20" s="77">
        <v>0</v>
      </c>
      <c r="W20" s="107">
        <v>0</v>
      </c>
      <c r="X20" s="100">
        <v>0</v>
      </c>
      <c r="Y20" s="78">
        <v>0</v>
      </c>
      <c r="Z20" s="101" t="s">
        <v>41</v>
      </c>
      <c r="AA20" s="118"/>
      <c r="AB20" s="116">
        <v>0</v>
      </c>
      <c r="AC20" s="97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</row>
    <row r="21" spans="1:34" ht="12.75" hidden="1" customHeight="1" x14ac:dyDescent="0.2">
      <c r="A21" s="8">
        <v>11</v>
      </c>
      <c r="B21" s="65" t="s">
        <v>41</v>
      </c>
      <c r="C21" s="8" t="s">
        <v>41</v>
      </c>
      <c r="D21" s="8" t="s">
        <v>41</v>
      </c>
      <c r="E21" s="8" t="s">
        <v>41</v>
      </c>
      <c r="F21" s="37" t="s">
        <v>41</v>
      </c>
      <c r="G21" s="8" t="s">
        <v>41</v>
      </c>
      <c r="H21" s="66" t="s">
        <v>41</v>
      </c>
      <c r="I21" s="84" t="s">
        <v>41</v>
      </c>
      <c r="J21" s="81"/>
      <c r="K21" s="61">
        <v>0</v>
      </c>
      <c r="L21" s="77">
        <v>0</v>
      </c>
      <c r="M21" s="61">
        <v>0</v>
      </c>
      <c r="N21" s="77">
        <v>0</v>
      </c>
      <c r="O21" s="61">
        <v>0</v>
      </c>
      <c r="P21" s="77">
        <v>0</v>
      </c>
      <c r="Q21" s="61">
        <v>0</v>
      </c>
      <c r="R21" s="77">
        <v>0</v>
      </c>
      <c r="S21" s="61">
        <v>0</v>
      </c>
      <c r="T21" s="77">
        <v>0</v>
      </c>
      <c r="U21" s="61">
        <v>0</v>
      </c>
      <c r="V21" s="77">
        <v>0</v>
      </c>
      <c r="W21" s="107">
        <v>0</v>
      </c>
      <c r="X21" s="100">
        <v>0</v>
      </c>
      <c r="Y21" s="78">
        <v>0</v>
      </c>
      <c r="Z21" s="101" t="s">
        <v>41</v>
      </c>
      <c r="AA21" s="118"/>
      <c r="AB21" s="116">
        <v>0</v>
      </c>
      <c r="AC21" s="97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</row>
    <row r="22" spans="1:34" ht="12.75" hidden="1" customHeight="1" x14ac:dyDescent="0.2">
      <c r="A22" s="8">
        <v>12</v>
      </c>
      <c r="B22" s="65" t="s">
        <v>41</v>
      </c>
      <c r="C22" s="8" t="s">
        <v>41</v>
      </c>
      <c r="D22" s="8" t="s">
        <v>41</v>
      </c>
      <c r="E22" s="8" t="s">
        <v>41</v>
      </c>
      <c r="F22" s="37" t="s">
        <v>41</v>
      </c>
      <c r="G22" s="8" t="s">
        <v>41</v>
      </c>
      <c r="H22" s="66" t="s">
        <v>41</v>
      </c>
      <c r="I22" s="84" t="s">
        <v>41</v>
      </c>
      <c r="J22" s="81"/>
      <c r="K22" s="61">
        <v>0</v>
      </c>
      <c r="L22" s="77">
        <v>0</v>
      </c>
      <c r="M22" s="61">
        <v>0</v>
      </c>
      <c r="N22" s="77">
        <v>0</v>
      </c>
      <c r="O22" s="61">
        <v>0</v>
      </c>
      <c r="P22" s="77">
        <v>0</v>
      </c>
      <c r="Q22" s="61">
        <v>0</v>
      </c>
      <c r="R22" s="77">
        <v>0</v>
      </c>
      <c r="S22" s="61">
        <v>0</v>
      </c>
      <c r="T22" s="77">
        <v>0</v>
      </c>
      <c r="U22" s="61">
        <v>0</v>
      </c>
      <c r="V22" s="77">
        <v>0</v>
      </c>
      <c r="W22" s="107">
        <v>0</v>
      </c>
      <c r="X22" s="100">
        <v>0</v>
      </c>
      <c r="Y22" s="78">
        <v>0</v>
      </c>
      <c r="Z22" s="101" t="s">
        <v>41</v>
      </c>
      <c r="AA22" s="118"/>
      <c r="AB22" s="116">
        <v>0</v>
      </c>
      <c r="AC22" s="97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</row>
    <row r="23" spans="1:34" ht="12.75" hidden="1" customHeight="1" x14ac:dyDescent="0.2">
      <c r="A23" s="8">
        <v>13</v>
      </c>
      <c r="B23" s="65" t="s">
        <v>41</v>
      </c>
      <c r="C23" s="8" t="s">
        <v>41</v>
      </c>
      <c r="D23" s="8" t="s">
        <v>41</v>
      </c>
      <c r="E23" s="8" t="s">
        <v>41</v>
      </c>
      <c r="F23" s="37" t="s">
        <v>41</v>
      </c>
      <c r="G23" s="8" t="s">
        <v>41</v>
      </c>
      <c r="H23" s="66" t="s">
        <v>41</v>
      </c>
      <c r="I23" s="84" t="s">
        <v>41</v>
      </c>
      <c r="J23" s="81"/>
      <c r="K23" s="61">
        <v>0</v>
      </c>
      <c r="L23" s="77">
        <v>0</v>
      </c>
      <c r="M23" s="61">
        <v>0</v>
      </c>
      <c r="N23" s="77">
        <v>0</v>
      </c>
      <c r="O23" s="61">
        <v>0</v>
      </c>
      <c r="P23" s="77">
        <v>0</v>
      </c>
      <c r="Q23" s="61">
        <v>0</v>
      </c>
      <c r="R23" s="77">
        <v>0</v>
      </c>
      <c r="S23" s="61">
        <v>0</v>
      </c>
      <c r="T23" s="77">
        <v>0</v>
      </c>
      <c r="U23" s="61">
        <v>0</v>
      </c>
      <c r="V23" s="77">
        <v>0</v>
      </c>
      <c r="W23" s="107">
        <v>0</v>
      </c>
      <c r="X23" s="100">
        <v>0</v>
      </c>
      <c r="Y23" s="78">
        <v>0</v>
      </c>
      <c r="Z23" s="101" t="s">
        <v>41</v>
      </c>
      <c r="AA23" s="118"/>
      <c r="AB23" s="116">
        <v>0</v>
      </c>
      <c r="AC23" s="97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</row>
    <row r="24" spans="1:34" ht="12.75" hidden="1" customHeight="1" x14ac:dyDescent="0.2">
      <c r="A24" s="8">
        <v>14</v>
      </c>
      <c r="B24" s="65" t="s">
        <v>41</v>
      </c>
      <c r="C24" s="8" t="s">
        <v>41</v>
      </c>
      <c r="D24" s="8" t="s">
        <v>41</v>
      </c>
      <c r="E24" s="8" t="s">
        <v>41</v>
      </c>
      <c r="F24" s="37" t="s">
        <v>41</v>
      </c>
      <c r="G24" s="8" t="s">
        <v>41</v>
      </c>
      <c r="H24" s="66" t="s">
        <v>41</v>
      </c>
      <c r="I24" s="84" t="s">
        <v>41</v>
      </c>
      <c r="J24" s="81"/>
      <c r="K24" s="61">
        <v>0</v>
      </c>
      <c r="L24" s="77">
        <v>0</v>
      </c>
      <c r="M24" s="61">
        <v>0</v>
      </c>
      <c r="N24" s="77">
        <v>0</v>
      </c>
      <c r="O24" s="61">
        <v>0</v>
      </c>
      <c r="P24" s="77">
        <v>0</v>
      </c>
      <c r="Q24" s="61">
        <v>0</v>
      </c>
      <c r="R24" s="77">
        <v>0</v>
      </c>
      <c r="S24" s="61">
        <v>0</v>
      </c>
      <c r="T24" s="77">
        <v>0</v>
      </c>
      <c r="U24" s="61">
        <v>0</v>
      </c>
      <c r="V24" s="77">
        <v>0</v>
      </c>
      <c r="W24" s="107">
        <v>0</v>
      </c>
      <c r="X24" s="100">
        <v>0</v>
      </c>
      <c r="Y24" s="78">
        <v>0</v>
      </c>
      <c r="Z24" s="101" t="s">
        <v>41</v>
      </c>
      <c r="AA24" s="118"/>
      <c r="AB24" s="116">
        <v>0</v>
      </c>
      <c r="AC24" s="97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</row>
    <row r="25" spans="1:34" ht="12.75" hidden="1" customHeight="1" x14ac:dyDescent="0.2">
      <c r="A25" s="8">
        <v>15</v>
      </c>
      <c r="B25" s="65" t="s">
        <v>41</v>
      </c>
      <c r="C25" s="8" t="s">
        <v>41</v>
      </c>
      <c r="D25" s="8" t="s">
        <v>41</v>
      </c>
      <c r="E25" s="8" t="s">
        <v>41</v>
      </c>
      <c r="F25" s="37" t="s">
        <v>41</v>
      </c>
      <c r="G25" s="8" t="s">
        <v>41</v>
      </c>
      <c r="H25" s="66" t="s">
        <v>41</v>
      </c>
      <c r="I25" s="84" t="s">
        <v>41</v>
      </c>
      <c r="J25" s="81"/>
      <c r="K25" s="61">
        <v>0</v>
      </c>
      <c r="L25" s="77">
        <v>0</v>
      </c>
      <c r="M25" s="61">
        <v>0</v>
      </c>
      <c r="N25" s="77">
        <v>0</v>
      </c>
      <c r="O25" s="61">
        <v>0</v>
      </c>
      <c r="P25" s="77">
        <v>0</v>
      </c>
      <c r="Q25" s="61">
        <v>0</v>
      </c>
      <c r="R25" s="77">
        <v>0</v>
      </c>
      <c r="S25" s="61">
        <v>0</v>
      </c>
      <c r="T25" s="77">
        <v>0</v>
      </c>
      <c r="U25" s="61">
        <v>0</v>
      </c>
      <c r="V25" s="77">
        <v>0</v>
      </c>
      <c r="W25" s="107">
        <v>0</v>
      </c>
      <c r="X25" s="100">
        <v>0</v>
      </c>
      <c r="Y25" s="78">
        <v>0</v>
      </c>
      <c r="Z25" s="101" t="s">
        <v>41</v>
      </c>
      <c r="AA25" s="118"/>
      <c r="AB25" s="116">
        <v>0</v>
      </c>
      <c r="AC25" s="97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</row>
    <row r="26" spans="1:34" ht="12.75" hidden="1" customHeight="1" x14ac:dyDescent="0.2">
      <c r="A26" s="8">
        <v>16</v>
      </c>
      <c r="B26" s="65" t="s">
        <v>41</v>
      </c>
      <c r="C26" s="8" t="s">
        <v>41</v>
      </c>
      <c r="D26" s="8" t="s">
        <v>41</v>
      </c>
      <c r="E26" s="8" t="s">
        <v>41</v>
      </c>
      <c r="F26" s="37" t="s">
        <v>41</v>
      </c>
      <c r="G26" s="8" t="s">
        <v>41</v>
      </c>
      <c r="H26" s="66" t="s">
        <v>41</v>
      </c>
      <c r="I26" s="84" t="s">
        <v>41</v>
      </c>
      <c r="J26" s="81"/>
      <c r="K26" s="61">
        <v>0</v>
      </c>
      <c r="L26" s="77">
        <v>0</v>
      </c>
      <c r="M26" s="61">
        <v>0</v>
      </c>
      <c r="N26" s="77">
        <v>0</v>
      </c>
      <c r="O26" s="61">
        <v>0</v>
      </c>
      <c r="P26" s="77">
        <v>0</v>
      </c>
      <c r="Q26" s="61">
        <v>0</v>
      </c>
      <c r="R26" s="77">
        <v>0</v>
      </c>
      <c r="S26" s="61">
        <v>0</v>
      </c>
      <c r="T26" s="77">
        <v>0</v>
      </c>
      <c r="U26" s="61">
        <v>0</v>
      </c>
      <c r="V26" s="77">
        <v>0</v>
      </c>
      <c r="W26" s="107">
        <v>0</v>
      </c>
      <c r="X26" s="100">
        <v>0</v>
      </c>
      <c r="Y26" s="78">
        <v>0</v>
      </c>
      <c r="Z26" s="101" t="s">
        <v>41</v>
      </c>
      <c r="AA26" s="118"/>
      <c r="AB26" s="116">
        <v>0</v>
      </c>
      <c r="AC26" s="97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</row>
    <row r="27" spans="1:34" ht="12.75" hidden="1" customHeight="1" x14ac:dyDescent="0.2">
      <c r="A27" s="8">
        <v>17</v>
      </c>
      <c r="B27" s="65" t="s">
        <v>41</v>
      </c>
      <c r="C27" s="8" t="s">
        <v>41</v>
      </c>
      <c r="D27" s="8" t="s">
        <v>41</v>
      </c>
      <c r="E27" s="8" t="s">
        <v>41</v>
      </c>
      <c r="F27" s="37" t="s">
        <v>41</v>
      </c>
      <c r="G27" s="8" t="s">
        <v>41</v>
      </c>
      <c r="H27" s="66" t="s">
        <v>41</v>
      </c>
      <c r="I27" s="84" t="s">
        <v>41</v>
      </c>
      <c r="J27" s="81"/>
      <c r="K27" s="61">
        <v>0</v>
      </c>
      <c r="L27" s="77">
        <v>0</v>
      </c>
      <c r="M27" s="61">
        <v>0</v>
      </c>
      <c r="N27" s="77">
        <v>0</v>
      </c>
      <c r="O27" s="61">
        <v>0</v>
      </c>
      <c r="P27" s="77">
        <v>0</v>
      </c>
      <c r="Q27" s="61">
        <v>0</v>
      </c>
      <c r="R27" s="77">
        <v>0</v>
      </c>
      <c r="S27" s="61">
        <v>0</v>
      </c>
      <c r="T27" s="77">
        <v>0</v>
      </c>
      <c r="U27" s="61">
        <v>0</v>
      </c>
      <c r="V27" s="77">
        <v>0</v>
      </c>
      <c r="W27" s="107">
        <v>0</v>
      </c>
      <c r="X27" s="100">
        <v>0</v>
      </c>
      <c r="Y27" s="78">
        <v>0</v>
      </c>
      <c r="Z27" s="101" t="s">
        <v>41</v>
      </c>
      <c r="AA27" s="118"/>
      <c r="AB27" s="116">
        <v>0</v>
      </c>
      <c r="AC27" s="97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</row>
    <row r="28" spans="1:34" ht="12.75" hidden="1" customHeight="1" x14ac:dyDescent="0.2">
      <c r="A28" s="8">
        <v>18</v>
      </c>
      <c r="B28" s="65" t="s">
        <v>41</v>
      </c>
      <c r="C28" s="8" t="s">
        <v>41</v>
      </c>
      <c r="D28" s="8" t="s">
        <v>41</v>
      </c>
      <c r="E28" s="8" t="s">
        <v>41</v>
      </c>
      <c r="F28" s="37" t="s">
        <v>41</v>
      </c>
      <c r="G28" s="8" t="s">
        <v>41</v>
      </c>
      <c r="H28" s="66" t="s">
        <v>41</v>
      </c>
      <c r="I28" s="84" t="s">
        <v>41</v>
      </c>
      <c r="J28" s="81"/>
      <c r="K28" s="61">
        <v>0</v>
      </c>
      <c r="L28" s="77">
        <v>0</v>
      </c>
      <c r="M28" s="61">
        <v>0</v>
      </c>
      <c r="N28" s="77">
        <v>0</v>
      </c>
      <c r="O28" s="61">
        <v>0</v>
      </c>
      <c r="P28" s="77">
        <v>0</v>
      </c>
      <c r="Q28" s="61">
        <v>0</v>
      </c>
      <c r="R28" s="77">
        <v>0</v>
      </c>
      <c r="S28" s="61">
        <v>0</v>
      </c>
      <c r="T28" s="77">
        <v>0</v>
      </c>
      <c r="U28" s="61">
        <v>0</v>
      </c>
      <c r="V28" s="77">
        <v>0</v>
      </c>
      <c r="W28" s="107">
        <v>0</v>
      </c>
      <c r="X28" s="100">
        <v>0</v>
      </c>
      <c r="Y28" s="78">
        <v>0</v>
      </c>
      <c r="Z28" s="101" t="s">
        <v>41</v>
      </c>
      <c r="AA28" s="118"/>
      <c r="AB28" s="116">
        <v>0</v>
      </c>
      <c r="AC28" s="97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</row>
    <row r="29" spans="1:34" ht="12.75" hidden="1" customHeight="1" x14ac:dyDescent="0.2">
      <c r="A29" s="8">
        <v>19</v>
      </c>
      <c r="B29" s="65" t="s">
        <v>41</v>
      </c>
      <c r="C29" s="8" t="s">
        <v>41</v>
      </c>
      <c r="D29" s="8" t="s">
        <v>41</v>
      </c>
      <c r="E29" s="8" t="s">
        <v>41</v>
      </c>
      <c r="F29" s="37" t="s">
        <v>41</v>
      </c>
      <c r="G29" s="8" t="s">
        <v>41</v>
      </c>
      <c r="H29" s="66" t="s">
        <v>41</v>
      </c>
      <c r="I29" s="84" t="s">
        <v>41</v>
      </c>
      <c r="J29" s="81">
        <v>0</v>
      </c>
      <c r="K29" s="61">
        <v>0</v>
      </c>
      <c r="L29" s="77">
        <v>0</v>
      </c>
      <c r="M29" s="61">
        <v>0</v>
      </c>
      <c r="N29" s="77">
        <v>0</v>
      </c>
      <c r="O29" s="61">
        <v>0</v>
      </c>
      <c r="P29" s="77">
        <v>0</v>
      </c>
      <c r="Q29" s="61">
        <v>0</v>
      </c>
      <c r="R29" s="77">
        <v>0</v>
      </c>
      <c r="S29" s="61">
        <v>0</v>
      </c>
      <c r="T29" s="77">
        <v>0</v>
      </c>
      <c r="U29" s="61">
        <v>0</v>
      </c>
      <c r="V29" s="77">
        <v>0</v>
      </c>
      <c r="W29" s="107">
        <v>0</v>
      </c>
      <c r="X29" s="100">
        <v>0</v>
      </c>
      <c r="Y29" s="78">
        <v>0</v>
      </c>
      <c r="Z29" s="101" t="s">
        <v>41</v>
      </c>
      <c r="AA29" s="118"/>
      <c r="AB29" s="116">
        <v>0</v>
      </c>
      <c r="AC29" s="97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</row>
    <row r="30" spans="1:34" ht="12.75" hidden="1" customHeight="1" x14ac:dyDescent="0.2">
      <c r="A30" s="8">
        <v>20</v>
      </c>
      <c r="B30" s="65" t="s">
        <v>41</v>
      </c>
      <c r="C30" s="8" t="s">
        <v>41</v>
      </c>
      <c r="D30" s="8" t="s">
        <v>41</v>
      </c>
      <c r="E30" s="8" t="s">
        <v>41</v>
      </c>
      <c r="F30" s="37" t="s">
        <v>41</v>
      </c>
      <c r="G30" s="8" t="s">
        <v>41</v>
      </c>
      <c r="H30" s="66" t="s">
        <v>41</v>
      </c>
      <c r="I30" s="84" t="s">
        <v>41</v>
      </c>
      <c r="J30" s="81">
        <v>0</v>
      </c>
      <c r="K30" s="61">
        <v>0</v>
      </c>
      <c r="L30" s="77">
        <v>0</v>
      </c>
      <c r="M30" s="61">
        <v>0</v>
      </c>
      <c r="N30" s="77">
        <v>0</v>
      </c>
      <c r="O30" s="61">
        <v>0</v>
      </c>
      <c r="P30" s="77">
        <v>0</v>
      </c>
      <c r="Q30" s="61">
        <v>0</v>
      </c>
      <c r="R30" s="77">
        <v>0</v>
      </c>
      <c r="S30" s="61">
        <v>0</v>
      </c>
      <c r="T30" s="77">
        <v>0</v>
      </c>
      <c r="U30" s="61">
        <v>0</v>
      </c>
      <c r="V30" s="77">
        <v>0</v>
      </c>
      <c r="W30" s="107">
        <v>0</v>
      </c>
      <c r="X30" s="100">
        <v>0</v>
      </c>
      <c r="Y30" s="78">
        <v>0</v>
      </c>
      <c r="Z30" s="101" t="s">
        <v>41</v>
      </c>
      <c r="AA30" s="118"/>
      <c r="AB30" s="116">
        <v>0</v>
      </c>
      <c r="AC30" s="97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</row>
    <row r="31" spans="1:34" ht="12.75" hidden="1" customHeight="1" x14ac:dyDescent="0.2">
      <c r="A31" s="8">
        <v>21</v>
      </c>
      <c r="B31" s="65" t="s">
        <v>41</v>
      </c>
      <c r="C31" s="8" t="s">
        <v>41</v>
      </c>
      <c r="D31" s="8" t="s">
        <v>41</v>
      </c>
      <c r="E31" s="8" t="s">
        <v>41</v>
      </c>
      <c r="F31" s="37" t="s">
        <v>41</v>
      </c>
      <c r="G31" s="8" t="s">
        <v>41</v>
      </c>
      <c r="H31" s="66" t="s">
        <v>41</v>
      </c>
      <c r="I31" s="84" t="s">
        <v>41</v>
      </c>
      <c r="J31" s="81">
        <v>0</v>
      </c>
      <c r="K31" s="61">
        <v>0</v>
      </c>
      <c r="L31" s="77">
        <v>0</v>
      </c>
      <c r="M31" s="61">
        <v>0</v>
      </c>
      <c r="N31" s="77">
        <v>0</v>
      </c>
      <c r="O31" s="61">
        <v>0</v>
      </c>
      <c r="P31" s="77">
        <v>0</v>
      </c>
      <c r="Q31" s="61">
        <v>0</v>
      </c>
      <c r="R31" s="77">
        <v>0</v>
      </c>
      <c r="S31" s="61">
        <v>0</v>
      </c>
      <c r="T31" s="77">
        <v>0</v>
      </c>
      <c r="U31" s="61">
        <v>0</v>
      </c>
      <c r="V31" s="77">
        <v>0</v>
      </c>
      <c r="W31" s="107">
        <v>0</v>
      </c>
      <c r="X31" s="100">
        <v>0</v>
      </c>
      <c r="Y31" s="78">
        <v>0</v>
      </c>
      <c r="Z31" s="101" t="s">
        <v>41</v>
      </c>
      <c r="AA31" s="118"/>
      <c r="AB31" s="116">
        <v>0</v>
      </c>
      <c r="AC31" s="97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</row>
    <row r="32" spans="1:34" ht="12.75" hidden="1" customHeight="1" x14ac:dyDescent="0.2">
      <c r="A32" s="8">
        <v>22</v>
      </c>
      <c r="B32" s="65" t="s">
        <v>41</v>
      </c>
      <c r="C32" s="8" t="s">
        <v>41</v>
      </c>
      <c r="D32" s="8" t="s">
        <v>41</v>
      </c>
      <c r="E32" s="8" t="s">
        <v>41</v>
      </c>
      <c r="F32" s="37" t="s">
        <v>41</v>
      </c>
      <c r="G32" s="8" t="s">
        <v>41</v>
      </c>
      <c r="H32" s="66" t="s">
        <v>41</v>
      </c>
      <c r="I32" s="84" t="s">
        <v>41</v>
      </c>
      <c r="J32" s="81">
        <v>0</v>
      </c>
      <c r="K32" s="61">
        <v>0</v>
      </c>
      <c r="L32" s="77">
        <v>0</v>
      </c>
      <c r="M32" s="61">
        <v>0</v>
      </c>
      <c r="N32" s="77">
        <v>0</v>
      </c>
      <c r="O32" s="61">
        <v>0</v>
      </c>
      <c r="P32" s="77">
        <v>0</v>
      </c>
      <c r="Q32" s="61">
        <v>0</v>
      </c>
      <c r="R32" s="77">
        <v>0</v>
      </c>
      <c r="S32" s="61">
        <v>0</v>
      </c>
      <c r="T32" s="77">
        <v>0</v>
      </c>
      <c r="U32" s="61">
        <v>0</v>
      </c>
      <c r="V32" s="77">
        <v>0</v>
      </c>
      <c r="W32" s="107">
        <v>0</v>
      </c>
      <c r="X32" s="100">
        <v>0</v>
      </c>
      <c r="Y32" s="78">
        <v>0</v>
      </c>
      <c r="Z32" s="101" t="s">
        <v>41</v>
      </c>
      <c r="AA32" s="118"/>
      <c r="AB32" s="116">
        <v>0</v>
      </c>
      <c r="AC32" s="97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</row>
    <row r="33" spans="1:34" ht="12.75" hidden="1" customHeight="1" x14ac:dyDescent="0.2">
      <c r="A33" s="8">
        <v>23</v>
      </c>
      <c r="B33" s="65" t="s">
        <v>41</v>
      </c>
      <c r="C33" s="8" t="s">
        <v>41</v>
      </c>
      <c r="D33" s="8" t="s">
        <v>41</v>
      </c>
      <c r="E33" s="8" t="s">
        <v>41</v>
      </c>
      <c r="F33" s="37" t="s">
        <v>41</v>
      </c>
      <c r="G33" s="8" t="s">
        <v>41</v>
      </c>
      <c r="H33" s="66" t="s">
        <v>41</v>
      </c>
      <c r="I33" s="84" t="s">
        <v>41</v>
      </c>
      <c r="J33" s="81">
        <v>0</v>
      </c>
      <c r="K33" s="61">
        <v>0</v>
      </c>
      <c r="L33" s="77">
        <v>0</v>
      </c>
      <c r="M33" s="61">
        <v>0</v>
      </c>
      <c r="N33" s="77">
        <v>0</v>
      </c>
      <c r="O33" s="61">
        <v>0</v>
      </c>
      <c r="P33" s="77">
        <v>0</v>
      </c>
      <c r="Q33" s="61">
        <v>0</v>
      </c>
      <c r="R33" s="77">
        <v>0</v>
      </c>
      <c r="S33" s="61">
        <v>0</v>
      </c>
      <c r="T33" s="77">
        <v>0</v>
      </c>
      <c r="U33" s="61">
        <v>0</v>
      </c>
      <c r="V33" s="77">
        <v>0</v>
      </c>
      <c r="W33" s="107">
        <v>0</v>
      </c>
      <c r="X33" s="100">
        <v>0</v>
      </c>
      <c r="Y33" s="78">
        <v>0</v>
      </c>
      <c r="Z33" s="101" t="s">
        <v>41</v>
      </c>
      <c r="AA33" s="118"/>
      <c r="AB33" s="116">
        <v>0</v>
      </c>
      <c r="AC33" s="97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</row>
    <row r="34" spans="1:34" ht="12.75" hidden="1" customHeight="1" x14ac:dyDescent="0.2">
      <c r="A34" s="8">
        <v>24</v>
      </c>
      <c r="B34" s="65" t="s">
        <v>41</v>
      </c>
      <c r="C34" s="8" t="s">
        <v>41</v>
      </c>
      <c r="D34" s="8" t="s">
        <v>41</v>
      </c>
      <c r="E34" s="8" t="s">
        <v>41</v>
      </c>
      <c r="F34" s="37" t="s">
        <v>41</v>
      </c>
      <c r="G34" s="8" t="s">
        <v>41</v>
      </c>
      <c r="H34" s="66" t="s">
        <v>41</v>
      </c>
      <c r="I34" s="84" t="s">
        <v>41</v>
      </c>
      <c r="J34" s="81">
        <v>0</v>
      </c>
      <c r="K34" s="61">
        <v>0</v>
      </c>
      <c r="L34" s="77">
        <v>0</v>
      </c>
      <c r="M34" s="61">
        <v>0</v>
      </c>
      <c r="N34" s="77">
        <v>0</v>
      </c>
      <c r="O34" s="61">
        <v>0</v>
      </c>
      <c r="P34" s="77">
        <v>0</v>
      </c>
      <c r="Q34" s="61">
        <v>0</v>
      </c>
      <c r="R34" s="77">
        <v>0</v>
      </c>
      <c r="S34" s="61">
        <v>0</v>
      </c>
      <c r="T34" s="77">
        <v>0</v>
      </c>
      <c r="U34" s="61">
        <v>0</v>
      </c>
      <c r="V34" s="77">
        <v>0</v>
      </c>
      <c r="W34" s="107">
        <v>0</v>
      </c>
      <c r="X34" s="100">
        <v>0</v>
      </c>
      <c r="Y34" s="78">
        <v>0</v>
      </c>
      <c r="Z34" s="101" t="s">
        <v>41</v>
      </c>
      <c r="AA34" s="118"/>
      <c r="AB34" s="116">
        <v>0</v>
      </c>
      <c r="AC34" s="97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</row>
    <row r="35" spans="1:34" ht="12.75" hidden="1" customHeight="1" x14ac:dyDescent="0.2">
      <c r="A35" s="8">
        <v>25</v>
      </c>
      <c r="B35" s="65" t="s">
        <v>41</v>
      </c>
      <c r="C35" s="8" t="s">
        <v>41</v>
      </c>
      <c r="D35" s="8" t="s">
        <v>41</v>
      </c>
      <c r="E35" s="8" t="s">
        <v>41</v>
      </c>
      <c r="F35" s="37" t="s">
        <v>41</v>
      </c>
      <c r="G35" s="8" t="s">
        <v>41</v>
      </c>
      <c r="H35" s="66" t="s">
        <v>41</v>
      </c>
      <c r="I35" s="84" t="s">
        <v>41</v>
      </c>
      <c r="J35" s="81">
        <v>0</v>
      </c>
      <c r="K35" s="61">
        <v>0</v>
      </c>
      <c r="L35" s="77">
        <v>0</v>
      </c>
      <c r="M35" s="61">
        <v>0</v>
      </c>
      <c r="N35" s="77">
        <v>0</v>
      </c>
      <c r="O35" s="61">
        <v>0</v>
      </c>
      <c r="P35" s="77">
        <v>0</v>
      </c>
      <c r="Q35" s="61">
        <v>0</v>
      </c>
      <c r="R35" s="77">
        <v>0</v>
      </c>
      <c r="S35" s="61">
        <v>0</v>
      </c>
      <c r="T35" s="77">
        <v>0</v>
      </c>
      <c r="U35" s="61">
        <v>0</v>
      </c>
      <c r="V35" s="77">
        <v>0</v>
      </c>
      <c r="W35" s="107">
        <v>0</v>
      </c>
      <c r="X35" s="100">
        <v>0</v>
      </c>
      <c r="Y35" s="78">
        <v>0</v>
      </c>
      <c r="Z35" s="101" t="s">
        <v>41</v>
      </c>
      <c r="AA35" s="118"/>
      <c r="AB35" s="116">
        <v>0</v>
      </c>
      <c r="AC35" s="97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</row>
    <row r="36" spans="1:34" ht="12.75" hidden="1" customHeight="1" x14ac:dyDescent="0.2">
      <c r="A36" s="8">
        <v>26</v>
      </c>
      <c r="B36" s="65" t="s">
        <v>41</v>
      </c>
      <c r="C36" s="8" t="s">
        <v>41</v>
      </c>
      <c r="D36" s="8" t="s">
        <v>41</v>
      </c>
      <c r="E36" s="8" t="s">
        <v>41</v>
      </c>
      <c r="F36" s="37" t="s">
        <v>41</v>
      </c>
      <c r="G36" s="8" t="s">
        <v>41</v>
      </c>
      <c r="H36" s="66" t="s">
        <v>41</v>
      </c>
      <c r="I36" s="84" t="s">
        <v>41</v>
      </c>
      <c r="J36" s="81">
        <v>0</v>
      </c>
      <c r="K36" s="61">
        <v>0</v>
      </c>
      <c r="L36" s="77">
        <v>0</v>
      </c>
      <c r="M36" s="61">
        <v>0</v>
      </c>
      <c r="N36" s="77">
        <v>0</v>
      </c>
      <c r="O36" s="61">
        <v>0</v>
      </c>
      <c r="P36" s="77">
        <v>0</v>
      </c>
      <c r="Q36" s="61">
        <v>0</v>
      </c>
      <c r="R36" s="77">
        <v>0</v>
      </c>
      <c r="S36" s="61">
        <v>0</v>
      </c>
      <c r="T36" s="77">
        <v>0</v>
      </c>
      <c r="U36" s="61">
        <v>0</v>
      </c>
      <c r="V36" s="77">
        <v>0</v>
      </c>
      <c r="W36" s="107">
        <v>0</v>
      </c>
      <c r="X36" s="100">
        <v>0</v>
      </c>
      <c r="Y36" s="78">
        <v>0</v>
      </c>
      <c r="Z36" s="101" t="s">
        <v>41</v>
      </c>
      <c r="AA36" s="118"/>
      <c r="AB36" s="116">
        <v>0</v>
      </c>
      <c r="AC36" s="97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</row>
    <row r="37" spans="1:34" ht="12.75" hidden="1" customHeight="1" thickBot="1" x14ac:dyDescent="0.25">
      <c r="A37" s="8">
        <v>27</v>
      </c>
      <c r="B37" s="65" t="s">
        <v>41</v>
      </c>
      <c r="C37" s="8" t="s">
        <v>41</v>
      </c>
      <c r="D37" s="8" t="s">
        <v>41</v>
      </c>
      <c r="E37" s="8" t="s">
        <v>41</v>
      </c>
      <c r="F37" s="37" t="s">
        <v>41</v>
      </c>
      <c r="G37" s="8" t="s">
        <v>41</v>
      </c>
      <c r="H37" s="66" t="s">
        <v>41</v>
      </c>
      <c r="I37" s="84" t="s">
        <v>41</v>
      </c>
      <c r="J37" s="81">
        <v>0</v>
      </c>
      <c r="K37" s="9">
        <v>0</v>
      </c>
      <c r="L37" s="92">
        <v>0</v>
      </c>
      <c r="M37" s="9">
        <v>0</v>
      </c>
      <c r="N37" s="92">
        <v>0</v>
      </c>
      <c r="O37" s="9">
        <v>0</v>
      </c>
      <c r="P37" s="92">
        <v>0</v>
      </c>
      <c r="Q37" s="9">
        <v>0</v>
      </c>
      <c r="R37" s="92">
        <v>0</v>
      </c>
      <c r="S37" s="9">
        <v>0</v>
      </c>
      <c r="T37" s="92">
        <v>0</v>
      </c>
      <c r="U37" s="61">
        <v>0</v>
      </c>
      <c r="V37" s="77">
        <v>0</v>
      </c>
      <c r="W37" s="107">
        <v>0</v>
      </c>
      <c r="X37" s="100">
        <v>0</v>
      </c>
      <c r="Y37" s="78">
        <v>0</v>
      </c>
      <c r="Z37" s="101" t="s">
        <v>41</v>
      </c>
      <c r="AA37" s="118"/>
      <c r="AB37" s="117">
        <v>0</v>
      </c>
      <c r="AC37" s="98">
        <v>0</v>
      </c>
      <c r="AD37" s="99">
        <v>0</v>
      </c>
      <c r="AE37" s="99">
        <v>0</v>
      </c>
      <c r="AF37" s="99">
        <v>0</v>
      </c>
      <c r="AG37" s="99">
        <v>0</v>
      </c>
      <c r="AH37" s="32">
        <v>0</v>
      </c>
    </row>
    <row r="38" spans="1:34" ht="12.75" customHeight="1" x14ac:dyDescent="0.2"/>
    <row r="39" spans="1:34" ht="12.75" customHeight="1" x14ac:dyDescent="0.2"/>
    <row r="40" spans="1:34" ht="12.75" hidden="1" customHeight="1" x14ac:dyDescent="0.2">
      <c r="B40" t="s">
        <v>12</v>
      </c>
      <c r="E40" t="s">
        <v>13</v>
      </c>
      <c r="N40" t="s">
        <v>20</v>
      </c>
    </row>
    <row r="41" spans="1:34" ht="12.75" customHeight="1" x14ac:dyDescent="0.2"/>
  </sheetData>
  <sheetProtection password="CC59" sheet="1" objects="1" scenarios="1" selectLockedCells="1" selectUnlockedCells="1"/>
  <sortState ref="A11:AH13">
    <sortCondition descending="1" ref="W11:W13"/>
  </sortState>
  <mergeCells count="18">
    <mergeCell ref="AC10:AG10"/>
    <mergeCell ref="D8:D10"/>
    <mergeCell ref="F8:F10"/>
    <mergeCell ref="G8:G10"/>
    <mergeCell ref="H8:H10"/>
    <mergeCell ref="I8:I10"/>
    <mergeCell ref="K8:AA8"/>
    <mergeCell ref="K9:L9"/>
    <mergeCell ref="AB8:AB10"/>
    <mergeCell ref="Z9:Z10"/>
    <mergeCell ref="M9:N9"/>
    <mergeCell ref="O9:P9"/>
    <mergeCell ref="Q9:R9"/>
    <mergeCell ref="S9:T9"/>
    <mergeCell ref="W9:X9"/>
    <mergeCell ref="Y9:Y10"/>
    <mergeCell ref="AA9:AA10"/>
    <mergeCell ref="U9:V9"/>
  </mergeCells>
  <printOptions gridLinesSet="0"/>
  <pageMargins left="0.19685039370078741" right="0.19685039370078741" top="0.59055118110236227" bottom="0.59055118110236227" header="0.51181102362204722" footer="0.51181102362204722"/>
  <pageSetup paperSize="9" scale="8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H41"/>
  <sheetViews>
    <sheetView showGridLines="0" showZeros="0" zoomScale="90" zoomScaleNormal="90" workbookViewId="0"/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customWidth="1"/>
    <col min="6" max="6" width="6.28515625" customWidth="1"/>
    <col min="7" max="7" width="4.85546875" customWidth="1"/>
    <col min="8" max="8" width="6.42578125" customWidth="1"/>
    <col min="9" max="9" width="6.42578125" hidden="1" customWidth="1"/>
    <col min="10" max="10" width="5.5703125" customWidth="1"/>
    <col min="11" max="11" width="4.140625" customWidth="1"/>
    <col min="12" max="12" width="10" bestFit="1" customWidth="1"/>
    <col min="13" max="13" width="4" customWidth="1"/>
    <col min="14" max="14" width="10.28515625" customWidth="1"/>
    <col min="15" max="15" width="4.140625" customWidth="1"/>
    <col min="16" max="16" width="9.5703125" customWidth="1"/>
    <col min="17" max="17" width="4.140625" customWidth="1"/>
    <col min="18" max="18" width="9.5703125" customWidth="1"/>
    <col min="19" max="19" width="4.140625" customWidth="1"/>
    <col min="20" max="20" width="9.5703125" customWidth="1"/>
    <col min="21" max="21" width="3.85546875" hidden="1" customWidth="1"/>
    <col min="22" max="22" width="9.5703125" hidden="1" customWidth="1"/>
    <col min="23" max="23" width="4.140625" customWidth="1"/>
    <col min="24" max="24" width="9.5703125" customWidth="1"/>
    <col min="25" max="26" width="5.7109375" customWidth="1"/>
    <col min="27" max="27" width="4.42578125" customWidth="1"/>
    <col min="28" max="28" width="7.28515625" customWidth="1"/>
    <col min="29" max="34" width="5.28515625" hidden="1" customWidth="1"/>
    <col min="35" max="35" width="5.28515625" customWidth="1"/>
  </cols>
  <sheetData>
    <row r="1" spans="1:34" ht="58.5" customHeight="1" x14ac:dyDescent="0.25">
      <c r="B1" s="1" t="s">
        <v>2</v>
      </c>
      <c r="O1" s="27" t="s">
        <v>3</v>
      </c>
    </row>
    <row r="2" spans="1:34" ht="15" x14ac:dyDescent="0.25">
      <c r="J2" s="3"/>
      <c r="O2" s="26" t="s">
        <v>141</v>
      </c>
    </row>
    <row r="3" spans="1:34" ht="15" x14ac:dyDescent="0.25">
      <c r="A3" t="s">
        <v>4</v>
      </c>
      <c r="J3" s="3"/>
      <c r="O3" s="26" t="s">
        <v>142</v>
      </c>
    </row>
    <row r="4" spans="1:34" ht="15" x14ac:dyDescent="0.25">
      <c r="J4" s="3"/>
      <c r="O4" s="26" t="s">
        <v>143</v>
      </c>
    </row>
    <row r="5" spans="1:34" x14ac:dyDescent="0.2">
      <c r="B5" s="31">
        <v>43373</v>
      </c>
    </row>
    <row r="6" spans="1:34" ht="15.75" x14ac:dyDescent="0.25">
      <c r="E6" s="4"/>
      <c r="F6" s="4"/>
      <c r="G6" s="4"/>
      <c r="H6" s="4"/>
      <c r="I6" s="4"/>
      <c r="J6" t="s">
        <v>5</v>
      </c>
      <c r="M6" s="24"/>
      <c r="N6" s="24" t="s">
        <v>107</v>
      </c>
      <c r="P6" t="s">
        <v>14</v>
      </c>
      <c r="Y6" s="25">
        <v>80</v>
      </c>
      <c r="Z6" s="11" t="s">
        <v>15</v>
      </c>
    </row>
    <row r="7" spans="1:34" ht="13.5" thickBot="1" x14ac:dyDescent="0.25">
      <c r="A7" s="5"/>
      <c r="B7" s="28">
        <v>43373</v>
      </c>
      <c r="C7" s="17" t="s">
        <v>6</v>
      </c>
      <c r="D7" s="5"/>
      <c r="E7" s="5"/>
      <c r="F7" s="5"/>
      <c r="G7" s="5"/>
      <c r="H7" s="5"/>
      <c r="I7" s="74"/>
      <c r="J7" s="5"/>
      <c r="K7" s="5"/>
      <c r="L7" s="106" t="s">
        <v>79</v>
      </c>
      <c r="M7" s="17">
        <v>5</v>
      </c>
      <c r="N7" s="63"/>
      <c r="O7" s="5"/>
      <c r="P7" s="5" t="s">
        <v>16</v>
      </c>
      <c r="Q7" s="5"/>
      <c r="R7" s="5"/>
      <c r="S7" s="5"/>
      <c r="T7" s="5"/>
      <c r="U7" s="5"/>
      <c r="V7" s="5"/>
      <c r="W7" s="5"/>
      <c r="X7" s="5"/>
      <c r="Y7" s="79">
        <v>3.472222222222222E-3</v>
      </c>
      <c r="Z7" s="13" t="s">
        <v>60</v>
      </c>
      <c r="AA7" s="5"/>
    </row>
    <row r="8" spans="1:34" ht="13.5" customHeight="1" thickTop="1" x14ac:dyDescent="0.2">
      <c r="A8" s="7" t="s">
        <v>7</v>
      </c>
      <c r="B8" s="7" t="s">
        <v>8</v>
      </c>
      <c r="C8" s="7" t="s">
        <v>9</v>
      </c>
      <c r="D8" s="129" t="s">
        <v>59</v>
      </c>
      <c r="E8" s="7" t="s">
        <v>17</v>
      </c>
      <c r="F8" s="129" t="s">
        <v>42</v>
      </c>
      <c r="G8" s="129" t="s">
        <v>37</v>
      </c>
      <c r="H8" s="129" t="s">
        <v>36</v>
      </c>
      <c r="I8" s="147" t="s">
        <v>56</v>
      </c>
      <c r="J8" s="132" t="s">
        <v>38</v>
      </c>
      <c r="K8" s="143" t="s">
        <v>98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0" t="s">
        <v>97</v>
      </c>
    </row>
    <row r="9" spans="1:34" ht="12.75" customHeight="1" x14ac:dyDescent="0.2">
      <c r="A9" s="7" t="s">
        <v>21</v>
      </c>
      <c r="B9" s="7"/>
      <c r="C9" s="7" t="s">
        <v>1</v>
      </c>
      <c r="D9" s="130"/>
      <c r="E9" s="7" t="s">
        <v>18</v>
      </c>
      <c r="F9" s="130"/>
      <c r="G9" s="130"/>
      <c r="H9" s="130"/>
      <c r="I9" s="138"/>
      <c r="J9" s="132"/>
      <c r="K9" s="141" t="s">
        <v>99</v>
      </c>
      <c r="L9" s="142"/>
      <c r="M9" s="141" t="s">
        <v>100</v>
      </c>
      <c r="N9" s="142"/>
      <c r="O9" s="141" t="s">
        <v>101</v>
      </c>
      <c r="P9" s="142"/>
      <c r="Q9" s="141" t="s">
        <v>102</v>
      </c>
      <c r="R9" s="142"/>
      <c r="S9" s="141" t="s">
        <v>103</v>
      </c>
      <c r="T9" s="142"/>
      <c r="U9" s="141" t="s">
        <v>104</v>
      </c>
      <c r="V9" s="142"/>
      <c r="W9" s="134" t="s">
        <v>39</v>
      </c>
      <c r="X9" s="135"/>
      <c r="Y9" s="145" t="s">
        <v>67</v>
      </c>
      <c r="Z9" s="136" t="s">
        <v>68</v>
      </c>
      <c r="AA9" s="130" t="s">
        <v>33</v>
      </c>
      <c r="AB9" s="132"/>
    </row>
    <row r="10" spans="1:34" ht="12.75" customHeight="1" thickBot="1" x14ac:dyDescent="0.25">
      <c r="A10" s="15"/>
      <c r="B10" s="15"/>
      <c r="C10" s="15"/>
      <c r="D10" s="131"/>
      <c r="E10" s="15"/>
      <c r="F10" s="131"/>
      <c r="G10" s="131"/>
      <c r="H10" s="131"/>
      <c r="I10" s="139"/>
      <c r="J10" s="133"/>
      <c r="K10" s="83" t="s">
        <v>58</v>
      </c>
      <c r="L10" s="82" t="s">
        <v>57</v>
      </c>
      <c r="M10" s="83" t="s">
        <v>58</v>
      </c>
      <c r="N10" s="82" t="s">
        <v>57</v>
      </c>
      <c r="O10" s="83" t="s">
        <v>58</v>
      </c>
      <c r="P10" s="82" t="s">
        <v>57</v>
      </c>
      <c r="Q10" s="83" t="s">
        <v>58</v>
      </c>
      <c r="R10" s="82" t="s">
        <v>57</v>
      </c>
      <c r="S10" s="83" t="s">
        <v>58</v>
      </c>
      <c r="T10" s="82" t="s">
        <v>57</v>
      </c>
      <c r="U10" s="83" t="s">
        <v>58</v>
      </c>
      <c r="V10" s="82" t="s">
        <v>57</v>
      </c>
      <c r="W10" s="83" t="s">
        <v>58</v>
      </c>
      <c r="X10" s="82" t="s">
        <v>57</v>
      </c>
      <c r="Y10" s="146"/>
      <c r="Z10" s="137"/>
      <c r="AA10" s="131"/>
      <c r="AB10" s="133"/>
      <c r="AC10" s="128" t="s">
        <v>66</v>
      </c>
      <c r="AD10" s="128"/>
      <c r="AE10" s="128"/>
      <c r="AF10" s="128"/>
      <c r="AG10" s="128"/>
      <c r="AH10" s="89"/>
    </row>
    <row r="11" spans="1:34" ht="12.75" customHeight="1" thickTop="1" x14ac:dyDescent="0.2">
      <c r="A11" s="8">
        <v>4</v>
      </c>
      <c r="B11" s="16" t="s">
        <v>73</v>
      </c>
      <c r="C11" s="8">
        <v>2</v>
      </c>
      <c r="D11" s="8" t="s">
        <v>81</v>
      </c>
      <c r="E11" s="8">
        <v>2.4</v>
      </c>
      <c r="F11" s="8">
        <v>100</v>
      </c>
      <c r="G11" s="8">
        <v>21</v>
      </c>
      <c r="H11" s="66">
        <v>550473</v>
      </c>
      <c r="I11" s="84" t="s">
        <v>74</v>
      </c>
      <c r="J11" s="81">
        <v>1</v>
      </c>
      <c r="K11" s="61">
        <v>27</v>
      </c>
      <c r="L11" s="77">
        <v>3.5078356481481484E-3</v>
      </c>
      <c r="M11" s="61">
        <v>31</v>
      </c>
      <c r="N11" s="77">
        <v>3.4774537037037035E-3</v>
      </c>
      <c r="O11" s="61">
        <v>32</v>
      </c>
      <c r="P11" s="77">
        <v>3.4966782407407412E-3</v>
      </c>
      <c r="Q11" s="61">
        <v>29</v>
      </c>
      <c r="R11" s="77">
        <v>3.524363425925926E-3</v>
      </c>
      <c r="S11" s="61">
        <v>0</v>
      </c>
      <c r="T11" s="77">
        <v>0</v>
      </c>
      <c r="U11" s="61">
        <v>0</v>
      </c>
      <c r="V11" s="77">
        <v>0</v>
      </c>
      <c r="W11" s="107">
        <v>119</v>
      </c>
      <c r="X11" s="100">
        <v>1.4006331018518519E-2</v>
      </c>
      <c r="Y11" s="78">
        <v>28.320526349278225</v>
      </c>
      <c r="Z11" s="101" t="s">
        <v>28</v>
      </c>
      <c r="AA11" s="38">
        <v>1</v>
      </c>
      <c r="AB11" s="115">
        <v>400</v>
      </c>
      <c r="AC11" s="96">
        <v>27</v>
      </c>
      <c r="AD11" s="30">
        <v>31</v>
      </c>
      <c r="AE11" s="30">
        <v>32</v>
      </c>
      <c r="AF11" s="30">
        <v>29</v>
      </c>
      <c r="AG11" s="30">
        <v>0</v>
      </c>
      <c r="AH11" s="32">
        <v>0</v>
      </c>
    </row>
    <row r="12" spans="1:34" ht="12.75" customHeight="1" x14ac:dyDescent="0.2">
      <c r="A12" s="8">
        <v>5</v>
      </c>
      <c r="B12" s="16" t="s">
        <v>69</v>
      </c>
      <c r="C12" s="8">
        <v>2</v>
      </c>
      <c r="D12" s="8" t="s">
        <v>138</v>
      </c>
      <c r="E12" s="8">
        <v>2.4</v>
      </c>
      <c r="F12" s="8">
        <v>75</v>
      </c>
      <c r="G12" s="8">
        <v>20</v>
      </c>
      <c r="H12" s="66">
        <v>2237</v>
      </c>
      <c r="I12" s="84" t="s">
        <v>70</v>
      </c>
      <c r="J12" s="81">
        <v>2</v>
      </c>
      <c r="K12" s="61">
        <v>30</v>
      </c>
      <c r="L12" s="77">
        <v>3.4787962962962962E-3</v>
      </c>
      <c r="M12" s="61">
        <v>29</v>
      </c>
      <c r="N12" s="77">
        <v>3.5972453703703704E-3</v>
      </c>
      <c r="O12" s="61">
        <v>26</v>
      </c>
      <c r="P12" s="77">
        <v>3.343078703703704E-3</v>
      </c>
      <c r="Q12" s="61">
        <v>33</v>
      </c>
      <c r="R12" s="77">
        <v>3.5743402777777783E-3</v>
      </c>
      <c r="S12" s="61">
        <v>0</v>
      </c>
      <c r="T12" s="77">
        <v>0</v>
      </c>
      <c r="U12" s="61">
        <v>0</v>
      </c>
      <c r="V12" s="77">
        <v>0</v>
      </c>
      <c r="W12" s="107">
        <v>118</v>
      </c>
      <c r="X12" s="100">
        <v>1.3993460648148149E-2</v>
      </c>
      <c r="Y12" s="78">
        <v>28.10836741698958</v>
      </c>
      <c r="Z12" s="101" t="s">
        <v>28</v>
      </c>
      <c r="AA12" s="38">
        <v>2</v>
      </c>
      <c r="AB12" s="116">
        <v>300</v>
      </c>
      <c r="AC12" s="97">
        <v>30</v>
      </c>
      <c r="AD12" s="32">
        <v>29</v>
      </c>
      <c r="AE12" s="32">
        <v>26</v>
      </c>
      <c r="AF12" s="32">
        <v>33</v>
      </c>
      <c r="AG12" s="32">
        <v>0</v>
      </c>
      <c r="AH12" s="32">
        <v>0</v>
      </c>
    </row>
    <row r="13" spans="1:34" x14ac:dyDescent="0.2">
      <c r="A13" s="8">
        <v>2</v>
      </c>
      <c r="B13" s="16" t="s">
        <v>71</v>
      </c>
      <c r="C13" s="8">
        <v>2</v>
      </c>
      <c r="D13" s="8" t="s">
        <v>81</v>
      </c>
      <c r="E13" s="8">
        <v>2.4</v>
      </c>
      <c r="F13" s="8">
        <v>56.25</v>
      </c>
      <c r="G13" s="8">
        <v>12</v>
      </c>
      <c r="H13" s="66">
        <v>15689</v>
      </c>
      <c r="I13" s="84" t="s">
        <v>75</v>
      </c>
      <c r="J13" s="81">
        <v>3</v>
      </c>
      <c r="K13" s="61">
        <v>23</v>
      </c>
      <c r="L13" s="77">
        <v>3.488240740740741E-3</v>
      </c>
      <c r="M13" s="61">
        <v>23</v>
      </c>
      <c r="N13" s="77">
        <v>3.5644444444444443E-3</v>
      </c>
      <c r="O13" s="61">
        <v>24</v>
      </c>
      <c r="P13" s="77">
        <v>3.6020717592592593E-3</v>
      </c>
      <c r="Q13" s="61">
        <v>25</v>
      </c>
      <c r="R13" s="77">
        <v>3.5689351851851854E-3</v>
      </c>
      <c r="S13" s="61">
        <v>0</v>
      </c>
      <c r="T13" s="77">
        <v>0</v>
      </c>
      <c r="U13" s="61">
        <v>0</v>
      </c>
      <c r="V13" s="77">
        <v>0</v>
      </c>
      <c r="W13" s="107">
        <v>95</v>
      </c>
      <c r="X13" s="100">
        <v>1.422369212962963E-2</v>
      </c>
      <c r="Y13" s="78">
        <v>22.263324021687215</v>
      </c>
      <c r="Z13" s="101">
        <v>1</v>
      </c>
      <c r="AA13" s="38">
        <v>3</v>
      </c>
      <c r="AB13" s="116">
        <v>225</v>
      </c>
      <c r="AC13" s="97">
        <v>23</v>
      </c>
      <c r="AD13" s="32">
        <v>23</v>
      </c>
      <c r="AE13" s="32">
        <v>24</v>
      </c>
      <c r="AF13" s="32">
        <v>25</v>
      </c>
      <c r="AG13" s="32">
        <v>0</v>
      </c>
      <c r="AH13" s="32">
        <v>0</v>
      </c>
    </row>
    <row r="14" spans="1:34" x14ac:dyDescent="0.2">
      <c r="A14" s="8">
        <v>1</v>
      </c>
      <c r="B14" s="16" t="s">
        <v>130</v>
      </c>
      <c r="C14" s="8" t="s">
        <v>139</v>
      </c>
      <c r="D14" s="8" t="s">
        <v>138</v>
      </c>
      <c r="E14" s="8">
        <v>0</v>
      </c>
      <c r="F14" s="8">
        <v>42.25</v>
      </c>
      <c r="G14" s="8">
        <v>10</v>
      </c>
      <c r="H14" s="66">
        <v>3409</v>
      </c>
      <c r="I14" s="84" t="s">
        <v>131</v>
      </c>
      <c r="J14" s="81">
        <v>5</v>
      </c>
      <c r="K14" s="61">
        <v>15</v>
      </c>
      <c r="L14" s="77">
        <v>3.357662037037037E-3</v>
      </c>
      <c r="M14" s="61">
        <v>18</v>
      </c>
      <c r="N14" s="77">
        <v>3.5316550925925927E-3</v>
      </c>
      <c r="O14" s="61">
        <v>19</v>
      </c>
      <c r="P14" s="77">
        <v>3.5746180555555553E-3</v>
      </c>
      <c r="Q14" s="61">
        <v>19</v>
      </c>
      <c r="R14" s="77">
        <v>3.5603240740740738E-3</v>
      </c>
      <c r="S14" s="61">
        <v>0</v>
      </c>
      <c r="T14" s="77">
        <v>0</v>
      </c>
      <c r="U14" s="61">
        <v>0</v>
      </c>
      <c r="V14" s="77">
        <v>0</v>
      </c>
      <c r="W14" s="107">
        <v>71</v>
      </c>
      <c r="X14" s="100">
        <v>1.4024259259259259E-2</v>
      </c>
      <c r="Y14" s="78">
        <v>16.875519932392283</v>
      </c>
      <c r="Z14" s="101">
        <v>2</v>
      </c>
      <c r="AA14" s="38">
        <v>4</v>
      </c>
      <c r="AB14" s="116">
        <v>169</v>
      </c>
      <c r="AC14" s="97">
        <v>15</v>
      </c>
      <c r="AD14" s="32">
        <v>18</v>
      </c>
      <c r="AE14" s="32">
        <v>19</v>
      </c>
      <c r="AF14" s="32">
        <v>19</v>
      </c>
      <c r="AG14" s="32">
        <v>0</v>
      </c>
      <c r="AH14" s="32">
        <v>0</v>
      </c>
    </row>
    <row r="15" spans="1:34" x14ac:dyDescent="0.2">
      <c r="A15" s="8">
        <v>3</v>
      </c>
      <c r="B15" s="16" t="s">
        <v>134</v>
      </c>
      <c r="C15" s="8" t="s">
        <v>139</v>
      </c>
      <c r="D15" s="8" t="s">
        <v>138</v>
      </c>
      <c r="E15" s="8">
        <v>0</v>
      </c>
      <c r="F15" s="8">
        <v>31.75</v>
      </c>
      <c r="G15" s="8">
        <v>9</v>
      </c>
      <c r="H15" s="66">
        <v>2896</v>
      </c>
      <c r="I15" s="84" t="s">
        <v>135</v>
      </c>
      <c r="J15" s="81">
        <v>4</v>
      </c>
      <c r="K15" s="61">
        <v>17</v>
      </c>
      <c r="L15" s="77">
        <v>3.4875462962962959E-3</v>
      </c>
      <c r="M15" s="61">
        <v>19</v>
      </c>
      <c r="N15" s="77">
        <v>3.4915162037037037E-3</v>
      </c>
      <c r="O15" s="61">
        <v>17</v>
      </c>
      <c r="P15" s="77">
        <v>3.4658217592592588E-3</v>
      </c>
      <c r="Q15" s="61">
        <v>0</v>
      </c>
      <c r="R15" s="77">
        <v>0</v>
      </c>
      <c r="S15" s="61">
        <v>0</v>
      </c>
      <c r="T15" s="77">
        <v>0</v>
      </c>
      <c r="U15" s="61">
        <v>0</v>
      </c>
      <c r="V15" s="77">
        <v>0</v>
      </c>
      <c r="W15" s="107">
        <v>53</v>
      </c>
      <c r="X15" s="100">
        <v>1.0444884259259258E-2</v>
      </c>
      <c r="Y15" s="78">
        <v>16.91418136204371</v>
      </c>
      <c r="Z15" s="101">
        <v>2</v>
      </c>
      <c r="AA15" s="38">
        <v>5</v>
      </c>
      <c r="AB15" s="116">
        <v>127</v>
      </c>
      <c r="AC15" s="97">
        <v>17</v>
      </c>
      <c r="AD15" s="32">
        <v>19</v>
      </c>
      <c r="AE15" s="32">
        <v>17</v>
      </c>
      <c r="AF15" s="32">
        <v>0</v>
      </c>
      <c r="AG15" s="32">
        <v>0</v>
      </c>
      <c r="AH15" s="32">
        <v>0</v>
      </c>
    </row>
    <row r="16" spans="1:34" x14ac:dyDescent="0.2">
      <c r="A16" s="8">
        <v>6</v>
      </c>
      <c r="B16" s="16" t="s">
        <v>41</v>
      </c>
      <c r="C16" s="8" t="s">
        <v>41</v>
      </c>
      <c r="D16" s="8" t="s">
        <v>41</v>
      </c>
      <c r="E16" s="8" t="s">
        <v>41</v>
      </c>
      <c r="F16" s="8" t="s">
        <v>41</v>
      </c>
      <c r="G16" s="8" t="s">
        <v>41</v>
      </c>
      <c r="H16" s="66" t="s">
        <v>41</v>
      </c>
      <c r="I16" s="84" t="s">
        <v>41</v>
      </c>
      <c r="J16" s="81">
        <v>0</v>
      </c>
      <c r="K16" s="61">
        <v>0</v>
      </c>
      <c r="L16" s="77">
        <v>0</v>
      </c>
      <c r="M16" s="61">
        <v>0</v>
      </c>
      <c r="N16" s="77">
        <v>0</v>
      </c>
      <c r="O16" s="61">
        <v>0</v>
      </c>
      <c r="P16" s="77">
        <v>0</v>
      </c>
      <c r="Q16" s="61">
        <v>0</v>
      </c>
      <c r="R16" s="77">
        <v>0</v>
      </c>
      <c r="S16" s="61">
        <v>0</v>
      </c>
      <c r="T16" s="77">
        <v>0</v>
      </c>
      <c r="U16" s="61">
        <v>0</v>
      </c>
      <c r="V16" s="77">
        <v>0</v>
      </c>
      <c r="W16" s="107">
        <v>0</v>
      </c>
      <c r="X16" s="100">
        <v>0</v>
      </c>
      <c r="Y16" s="78">
        <v>0</v>
      </c>
      <c r="Z16" s="101" t="s">
        <v>41</v>
      </c>
      <c r="AA16" s="38"/>
      <c r="AB16" s="116">
        <v>0</v>
      </c>
      <c r="AC16" s="97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</row>
    <row r="17" spans="1:34" x14ac:dyDescent="0.2">
      <c r="A17" s="8">
        <v>7</v>
      </c>
      <c r="B17" s="16" t="s">
        <v>41</v>
      </c>
      <c r="C17" s="8" t="s">
        <v>41</v>
      </c>
      <c r="D17" s="8" t="s">
        <v>41</v>
      </c>
      <c r="E17" s="8" t="s">
        <v>41</v>
      </c>
      <c r="F17" s="8" t="s">
        <v>41</v>
      </c>
      <c r="G17" s="8" t="s">
        <v>41</v>
      </c>
      <c r="H17" s="66" t="s">
        <v>41</v>
      </c>
      <c r="I17" s="84" t="s">
        <v>41</v>
      </c>
      <c r="J17" s="81">
        <v>0</v>
      </c>
      <c r="K17" s="61">
        <v>0</v>
      </c>
      <c r="L17" s="77">
        <v>0</v>
      </c>
      <c r="M17" s="61">
        <v>0</v>
      </c>
      <c r="N17" s="77">
        <v>0</v>
      </c>
      <c r="O17" s="61">
        <v>0</v>
      </c>
      <c r="P17" s="77">
        <v>0</v>
      </c>
      <c r="Q17" s="61">
        <v>0</v>
      </c>
      <c r="R17" s="77">
        <v>0</v>
      </c>
      <c r="S17" s="61">
        <v>0</v>
      </c>
      <c r="T17" s="77">
        <v>0</v>
      </c>
      <c r="U17" s="61">
        <v>0</v>
      </c>
      <c r="V17" s="77">
        <v>0</v>
      </c>
      <c r="W17" s="107">
        <v>0</v>
      </c>
      <c r="X17" s="100">
        <v>0</v>
      </c>
      <c r="Y17" s="78">
        <v>0</v>
      </c>
      <c r="Z17" s="101" t="s">
        <v>41</v>
      </c>
      <c r="AA17" s="38"/>
      <c r="AB17" s="116">
        <v>0</v>
      </c>
      <c r="AC17" s="97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</row>
    <row r="18" spans="1:34" hidden="1" x14ac:dyDescent="0.2">
      <c r="A18" s="8">
        <v>8</v>
      </c>
      <c r="B18" s="16" t="s">
        <v>41</v>
      </c>
      <c r="C18" s="8" t="s">
        <v>41</v>
      </c>
      <c r="D18" s="8" t="s">
        <v>41</v>
      </c>
      <c r="E18" s="8" t="s">
        <v>41</v>
      </c>
      <c r="F18" s="8" t="s">
        <v>41</v>
      </c>
      <c r="G18" s="8" t="s">
        <v>41</v>
      </c>
      <c r="H18" s="66" t="s">
        <v>41</v>
      </c>
      <c r="I18" s="84" t="s">
        <v>41</v>
      </c>
      <c r="J18" s="81">
        <v>0</v>
      </c>
      <c r="K18" s="61">
        <v>0</v>
      </c>
      <c r="L18" s="77">
        <v>0</v>
      </c>
      <c r="M18" s="61">
        <v>0</v>
      </c>
      <c r="N18" s="77">
        <v>0</v>
      </c>
      <c r="O18" s="61">
        <v>0</v>
      </c>
      <c r="P18" s="77">
        <v>0</v>
      </c>
      <c r="Q18" s="61">
        <v>0</v>
      </c>
      <c r="R18" s="77">
        <v>0</v>
      </c>
      <c r="S18" s="61">
        <v>0</v>
      </c>
      <c r="T18" s="77">
        <v>0</v>
      </c>
      <c r="U18" s="61">
        <v>0</v>
      </c>
      <c r="V18" s="77">
        <v>0</v>
      </c>
      <c r="W18" s="107">
        <v>0</v>
      </c>
      <c r="X18" s="100">
        <v>0</v>
      </c>
      <c r="Y18" s="78">
        <v>0</v>
      </c>
      <c r="Z18" s="101" t="s">
        <v>41</v>
      </c>
      <c r="AA18" s="38"/>
      <c r="AB18" s="116">
        <v>0</v>
      </c>
      <c r="AC18" s="97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</row>
    <row r="19" spans="1:34" hidden="1" x14ac:dyDescent="0.2">
      <c r="A19" s="8">
        <v>9</v>
      </c>
      <c r="B19" s="16" t="s">
        <v>41</v>
      </c>
      <c r="C19" s="8" t="s">
        <v>41</v>
      </c>
      <c r="D19" s="8" t="s">
        <v>41</v>
      </c>
      <c r="E19" s="8" t="s">
        <v>41</v>
      </c>
      <c r="F19" s="8" t="s">
        <v>41</v>
      </c>
      <c r="G19" s="8" t="s">
        <v>41</v>
      </c>
      <c r="H19" s="66" t="s">
        <v>41</v>
      </c>
      <c r="I19" s="84" t="s">
        <v>41</v>
      </c>
      <c r="J19" s="81">
        <v>0</v>
      </c>
      <c r="K19" s="61">
        <v>0</v>
      </c>
      <c r="L19" s="77">
        <v>0</v>
      </c>
      <c r="M19" s="61">
        <v>0</v>
      </c>
      <c r="N19" s="77">
        <v>0</v>
      </c>
      <c r="O19" s="61">
        <v>0</v>
      </c>
      <c r="P19" s="77">
        <v>0</v>
      </c>
      <c r="Q19" s="61">
        <v>0</v>
      </c>
      <c r="R19" s="77">
        <v>0</v>
      </c>
      <c r="S19" s="61">
        <v>0</v>
      </c>
      <c r="T19" s="77">
        <v>0</v>
      </c>
      <c r="U19" s="61">
        <v>0</v>
      </c>
      <c r="V19" s="77">
        <v>0</v>
      </c>
      <c r="W19" s="107">
        <v>0</v>
      </c>
      <c r="X19" s="100">
        <v>0</v>
      </c>
      <c r="Y19" s="78">
        <v>0</v>
      </c>
      <c r="Z19" s="101" t="s">
        <v>41</v>
      </c>
      <c r="AA19" s="38"/>
      <c r="AB19" s="116">
        <v>0</v>
      </c>
      <c r="AC19" s="97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</row>
    <row r="20" spans="1:34" hidden="1" x14ac:dyDescent="0.2">
      <c r="A20" s="8">
        <v>10</v>
      </c>
      <c r="B20" s="16" t="s">
        <v>41</v>
      </c>
      <c r="C20" s="8" t="s">
        <v>41</v>
      </c>
      <c r="D20" s="8" t="s">
        <v>41</v>
      </c>
      <c r="E20" s="8" t="s">
        <v>41</v>
      </c>
      <c r="F20" s="8" t="s">
        <v>41</v>
      </c>
      <c r="G20" s="8" t="s">
        <v>41</v>
      </c>
      <c r="H20" s="66" t="s">
        <v>41</v>
      </c>
      <c r="I20" s="84" t="s">
        <v>41</v>
      </c>
      <c r="J20" s="81">
        <v>0</v>
      </c>
      <c r="K20" s="61">
        <v>0</v>
      </c>
      <c r="L20" s="77">
        <v>0</v>
      </c>
      <c r="M20" s="61">
        <v>0</v>
      </c>
      <c r="N20" s="77">
        <v>0</v>
      </c>
      <c r="O20" s="61">
        <v>0</v>
      </c>
      <c r="P20" s="77">
        <v>0</v>
      </c>
      <c r="Q20" s="61">
        <v>0</v>
      </c>
      <c r="R20" s="77">
        <v>0</v>
      </c>
      <c r="S20" s="61">
        <v>0</v>
      </c>
      <c r="T20" s="77">
        <v>0</v>
      </c>
      <c r="U20" s="61">
        <v>0</v>
      </c>
      <c r="V20" s="77">
        <v>0</v>
      </c>
      <c r="W20" s="107">
        <v>0</v>
      </c>
      <c r="X20" s="100">
        <v>0</v>
      </c>
      <c r="Y20" s="78">
        <v>0</v>
      </c>
      <c r="Z20" s="101" t="s">
        <v>41</v>
      </c>
      <c r="AA20" s="38"/>
      <c r="AB20" s="116">
        <v>0</v>
      </c>
      <c r="AC20" s="97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</row>
    <row r="21" spans="1:34" hidden="1" x14ac:dyDescent="0.2">
      <c r="A21" s="8">
        <v>11</v>
      </c>
      <c r="B21" s="16" t="s">
        <v>41</v>
      </c>
      <c r="C21" s="8" t="s">
        <v>41</v>
      </c>
      <c r="D21" s="8" t="s">
        <v>41</v>
      </c>
      <c r="E21" s="8" t="s">
        <v>41</v>
      </c>
      <c r="F21" s="8" t="s">
        <v>41</v>
      </c>
      <c r="G21" s="8" t="s">
        <v>41</v>
      </c>
      <c r="H21" s="66" t="s">
        <v>41</v>
      </c>
      <c r="I21" s="84" t="s">
        <v>41</v>
      </c>
      <c r="J21" s="81"/>
      <c r="K21" s="61">
        <v>0</v>
      </c>
      <c r="L21" s="77">
        <v>0</v>
      </c>
      <c r="M21" s="61">
        <v>0</v>
      </c>
      <c r="N21" s="77">
        <v>0</v>
      </c>
      <c r="O21" s="61">
        <v>0</v>
      </c>
      <c r="P21" s="77">
        <v>0</v>
      </c>
      <c r="Q21" s="61">
        <v>0</v>
      </c>
      <c r="R21" s="77">
        <v>0</v>
      </c>
      <c r="S21" s="61">
        <v>0</v>
      </c>
      <c r="T21" s="77">
        <v>0</v>
      </c>
      <c r="U21" s="61">
        <v>0</v>
      </c>
      <c r="V21" s="77">
        <v>0</v>
      </c>
      <c r="W21" s="107">
        <v>0</v>
      </c>
      <c r="X21" s="100">
        <v>0</v>
      </c>
      <c r="Y21" s="78">
        <v>0</v>
      </c>
      <c r="Z21" s="101" t="s">
        <v>41</v>
      </c>
      <c r="AA21" s="38"/>
      <c r="AB21" s="116">
        <v>0</v>
      </c>
      <c r="AC21" s="97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</row>
    <row r="22" spans="1:34" hidden="1" x14ac:dyDescent="0.2">
      <c r="A22" s="8">
        <v>12</v>
      </c>
      <c r="B22" s="16" t="s">
        <v>41</v>
      </c>
      <c r="C22" s="8" t="s">
        <v>41</v>
      </c>
      <c r="D22" s="8" t="s">
        <v>41</v>
      </c>
      <c r="E22" s="8" t="s">
        <v>41</v>
      </c>
      <c r="F22" s="8" t="s">
        <v>41</v>
      </c>
      <c r="G22" s="8" t="s">
        <v>41</v>
      </c>
      <c r="H22" s="66" t="s">
        <v>41</v>
      </c>
      <c r="I22" s="84" t="s">
        <v>41</v>
      </c>
      <c r="J22" s="81"/>
      <c r="K22" s="61">
        <v>0</v>
      </c>
      <c r="L22" s="77">
        <v>0</v>
      </c>
      <c r="M22" s="61">
        <v>0</v>
      </c>
      <c r="N22" s="77">
        <v>0</v>
      </c>
      <c r="O22" s="61">
        <v>0</v>
      </c>
      <c r="P22" s="77">
        <v>0</v>
      </c>
      <c r="Q22" s="61">
        <v>0</v>
      </c>
      <c r="R22" s="77">
        <v>0</v>
      </c>
      <c r="S22" s="61">
        <v>0</v>
      </c>
      <c r="T22" s="77">
        <v>0</v>
      </c>
      <c r="U22" s="61">
        <v>0</v>
      </c>
      <c r="V22" s="77">
        <v>0</v>
      </c>
      <c r="W22" s="107">
        <v>0</v>
      </c>
      <c r="X22" s="100">
        <v>0</v>
      </c>
      <c r="Y22" s="78">
        <v>0</v>
      </c>
      <c r="Z22" s="101" t="s">
        <v>41</v>
      </c>
      <c r="AA22" s="38"/>
      <c r="AB22" s="116">
        <v>0</v>
      </c>
      <c r="AC22" s="97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</row>
    <row r="23" spans="1:34" hidden="1" x14ac:dyDescent="0.2">
      <c r="A23" s="8">
        <v>13</v>
      </c>
      <c r="B23" s="16" t="s">
        <v>41</v>
      </c>
      <c r="C23" s="8" t="s">
        <v>41</v>
      </c>
      <c r="D23" s="8" t="s">
        <v>41</v>
      </c>
      <c r="E23" s="8" t="s">
        <v>41</v>
      </c>
      <c r="F23" s="8" t="s">
        <v>41</v>
      </c>
      <c r="G23" s="8" t="s">
        <v>41</v>
      </c>
      <c r="H23" s="66" t="s">
        <v>41</v>
      </c>
      <c r="I23" s="84" t="s">
        <v>41</v>
      </c>
      <c r="J23" s="81"/>
      <c r="K23" s="61">
        <v>0</v>
      </c>
      <c r="L23" s="77">
        <v>0</v>
      </c>
      <c r="M23" s="61">
        <v>0</v>
      </c>
      <c r="N23" s="77">
        <v>0</v>
      </c>
      <c r="O23" s="61">
        <v>0</v>
      </c>
      <c r="P23" s="77">
        <v>0</v>
      </c>
      <c r="Q23" s="61">
        <v>0</v>
      </c>
      <c r="R23" s="77">
        <v>0</v>
      </c>
      <c r="S23" s="61">
        <v>0</v>
      </c>
      <c r="T23" s="77">
        <v>0</v>
      </c>
      <c r="U23" s="61">
        <v>0</v>
      </c>
      <c r="V23" s="77">
        <v>0</v>
      </c>
      <c r="W23" s="107">
        <v>0</v>
      </c>
      <c r="X23" s="100">
        <v>0</v>
      </c>
      <c r="Y23" s="78">
        <v>0</v>
      </c>
      <c r="Z23" s="101" t="s">
        <v>41</v>
      </c>
      <c r="AA23" s="38"/>
      <c r="AB23" s="116">
        <v>0</v>
      </c>
      <c r="AC23" s="97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</row>
    <row r="24" spans="1:34" hidden="1" x14ac:dyDescent="0.2">
      <c r="A24" s="8">
        <v>14</v>
      </c>
      <c r="B24" s="16" t="s">
        <v>41</v>
      </c>
      <c r="C24" s="8" t="s">
        <v>41</v>
      </c>
      <c r="D24" s="8" t="s">
        <v>41</v>
      </c>
      <c r="E24" s="8" t="s">
        <v>41</v>
      </c>
      <c r="F24" s="8" t="s">
        <v>41</v>
      </c>
      <c r="G24" s="8" t="s">
        <v>41</v>
      </c>
      <c r="H24" s="66" t="s">
        <v>41</v>
      </c>
      <c r="I24" s="84" t="s">
        <v>41</v>
      </c>
      <c r="J24" s="81"/>
      <c r="K24" s="61">
        <v>0</v>
      </c>
      <c r="L24" s="77">
        <v>0</v>
      </c>
      <c r="M24" s="61">
        <v>0</v>
      </c>
      <c r="N24" s="77">
        <v>0</v>
      </c>
      <c r="O24" s="61">
        <v>0</v>
      </c>
      <c r="P24" s="77">
        <v>0</v>
      </c>
      <c r="Q24" s="61">
        <v>0</v>
      </c>
      <c r="R24" s="77">
        <v>0</v>
      </c>
      <c r="S24" s="61">
        <v>0</v>
      </c>
      <c r="T24" s="77">
        <v>0</v>
      </c>
      <c r="U24" s="61">
        <v>0</v>
      </c>
      <c r="V24" s="77">
        <v>0</v>
      </c>
      <c r="W24" s="107">
        <v>0</v>
      </c>
      <c r="X24" s="100">
        <v>0</v>
      </c>
      <c r="Y24" s="78">
        <v>0</v>
      </c>
      <c r="Z24" s="101" t="s">
        <v>41</v>
      </c>
      <c r="AA24" s="38"/>
      <c r="AB24" s="116">
        <v>0</v>
      </c>
      <c r="AC24" s="97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</row>
    <row r="25" spans="1:34" hidden="1" x14ac:dyDescent="0.2">
      <c r="A25" s="8">
        <v>15</v>
      </c>
      <c r="B25" s="16" t="s">
        <v>41</v>
      </c>
      <c r="C25" s="8" t="s">
        <v>41</v>
      </c>
      <c r="D25" s="8" t="s">
        <v>41</v>
      </c>
      <c r="E25" s="8" t="s">
        <v>41</v>
      </c>
      <c r="F25" s="8" t="s">
        <v>41</v>
      </c>
      <c r="G25" s="8" t="s">
        <v>41</v>
      </c>
      <c r="H25" s="66" t="s">
        <v>41</v>
      </c>
      <c r="I25" s="84" t="s">
        <v>41</v>
      </c>
      <c r="J25" s="81"/>
      <c r="K25" s="61">
        <v>0</v>
      </c>
      <c r="L25" s="77">
        <v>0</v>
      </c>
      <c r="M25" s="61">
        <v>0</v>
      </c>
      <c r="N25" s="77">
        <v>0</v>
      </c>
      <c r="O25" s="61">
        <v>0</v>
      </c>
      <c r="P25" s="77">
        <v>0</v>
      </c>
      <c r="Q25" s="61">
        <v>0</v>
      </c>
      <c r="R25" s="77">
        <v>0</v>
      </c>
      <c r="S25" s="61">
        <v>0</v>
      </c>
      <c r="T25" s="77">
        <v>0</v>
      </c>
      <c r="U25" s="61">
        <v>0</v>
      </c>
      <c r="V25" s="77">
        <v>0</v>
      </c>
      <c r="W25" s="107">
        <v>0</v>
      </c>
      <c r="X25" s="100">
        <v>0</v>
      </c>
      <c r="Y25" s="78">
        <v>0</v>
      </c>
      <c r="Z25" s="101" t="s">
        <v>41</v>
      </c>
      <c r="AA25" s="38"/>
      <c r="AB25" s="116">
        <v>0</v>
      </c>
      <c r="AC25" s="97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</row>
    <row r="26" spans="1:34" hidden="1" x14ac:dyDescent="0.2">
      <c r="A26" s="8">
        <v>16</v>
      </c>
      <c r="B26" s="16" t="s">
        <v>41</v>
      </c>
      <c r="C26" s="8" t="s">
        <v>41</v>
      </c>
      <c r="D26" s="8" t="s">
        <v>41</v>
      </c>
      <c r="E26" s="8" t="s">
        <v>41</v>
      </c>
      <c r="F26" s="8" t="s">
        <v>41</v>
      </c>
      <c r="G26" s="8" t="s">
        <v>41</v>
      </c>
      <c r="H26" s="66" t="s">
        <v>41</v>
      </c>
      <c r="I26" s="84" t="s">
        <v>41</v>
      </c>
      <c r="J26" s="81"/>
      <c r="K26" s="61">
        <v>0</v>
      </c>
      <c r="L26" s="77">
        <v>0</v>
      </c>
      <c r="M26" s="61">
        <v>0</v>
      </c>
      <c r="N26" s="77">
        <v>0</v>
      </c>
      <c r="O26" s="61">
        <v>0</v>
      </c>
      <c r="P26" s="77">
        <v>0</v>
      </c>
      <c r="Q26" s="61">
        <v>0</v>
      </c>
      <c r="R26" s="77">
        <v>0</v>
      </c>
      <c r="S26" s="61">
        <v>0</v>
      </c>
      <c r="T26" s="77">
        <v>0</v>
      </c>
      <c r="U26" s="61">
        <v>0</v>
      </c>
      <c r="V26" s="77">
        <v>0</v>
      </c>
      <c r="W26" s="107">
        <v>0</v>
      </c>
      <c r="X26" s="100">
        <v>0</v>
      </c>
      <c r="Y26" s="78">
        <v>0</v>
      </c>
      <c r="Z26" s="101" t="s">
        <v>41</v>
      </c>
      <c r="AA26" s="38"/>
      <c r="AB26" s="116">
        <v>0</v>
      </c>
      <c r="AC26" s="97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</row>
    <row r="27" spans="1:34" hidden="1" x14ac:dyDescent="0.2">
      <c r="A27" s="8">
        <v>17</v>
      </c>
      <c r="B27" s="16" t="s">
        <v>41</v>
      </c>
      <c r="C27" s="8" t="s">
        <v>41</v>
      </c>
      <c r="D27" s="8" t="s">
        <v>41</v>
      </c>
      <c r="E27" s="8" t="s">
        <v>41</v>
      </c>
      <c r="F27" s="8" t="s">
        <v>41</v>
      </c>
      <c r="G27" s="8" t="s">
        <v>41</v>
      </c>
      <c r="H27" s="66" t="s">
        <v>41</v>
      </c>
      <c r="I27" s="84" t="s">
        <v>41</v>
      </c>
      <c r="J27" s="81"/>
      <c r="K27" s="61">
        <v>0</v>
      </c>
      <c r="L27" s="77">
        <v>0</v>
      </c>
      <c r="M27" s="61">
        <v>0</v>
      </c>
      <c r="N27" s="77">
        <v>0</v>
      </c>
      <c r="O27" s="61">
        <v>0</v>
      </c>
      <c r="P27" s="77">
        <v>0</v>
      </c>
      <c r="Q27" s="61">
        <v>0</v>
      </c>
      <c r="R27" s="77">
        <v>0</v>
      </c>
      <c r="S27" s="61">
        <v>0</v>
      </c>
      <c r="T27" s="77">
        <v>0</v>
      </c>
      <c r="U27" s="61">
        <v>0</v>
      </c>
      <c r="V27" s="77">
        <v>0</v>
      </c>
      <c r="W27" s="107">
        <v>0</v>
      </c>
      <c r="X27" s="100">
        <v>0</v>
      </c>
      <c r="Y27" s="78">
        <v>0</v>
      </c>
      <c r="Z27" s="101" t="s">
        <v>41</v>
      </c>
      <c r="AA27" s="38"/>
      <c r="AB27" s="116">
        <v>0</v>
      </c>
      <c r="AC27" s="97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</row>
    <row r="28" spans="1:34" hidden="1" x14ac:dyDescent="0.2">
      <c r="A28" s="8">
        <v>18</v>
      </c>
      <c r="B28" s="16" t="s">
        <v>41</v>
      </c>
      <c r="C28" s="8" t="s">
        <v>41</v>
      </c>
      <c r="D28" s="8" t="s">
        <v>41</v>
      </c>
      <c r="E28" s="8" t="s">
        <v>41</v>
      </c>
      <c r="F28" s="8" t="s">
        <v>41</v>
      </c>
      <c r="G28" s="8" t="s">
        <v>41</v>
      </c>
      <c r="H28" s="66" t="s">
        <v>41</v>
      </c>
      <c r="I28" s="84" t="s">
        <v>41</v>
      </c>
      <c r="J28" s="81"/>
      <c r="K28" s="61">
        <v>0</v>
      </c>
      <c r="L28" s="77">
        <v>0</v>
      </c>
      <c r="M28" s="61">
        <v>0</v>
      </c>
      <c r="N28" s="77">
        <v>0</v>
      </c>
      <c r="O28" s="61">
        <v>0</v>
      </c>
      <c r="P28" s="77">
        <v>0</v>
      </c>
      <c r="Q28" s="61">
        <v>0</v>
      </c>
      <c r="R28" s="77">
        <v>0</v>
      </c>
      <c r="S28" s="61">
        <v>0</v>
      </c>
      <c r="T28" s="77">
        <v>0</v>
      </c>
      <c r="U28" s="61">
        <v>0</v>
      </c>
      <c r="V28" s="77">
        <v>0</v>
      </c>
      <c r="W28" s="107">
        <v>0</v>
      </c>
      <c r="X28" s="100">
        <v>0</v>
      </c>
      <c r="Y28" s="78">
        <v>0</v>
      </c>
      <c r="Z28" s="101" t="s">
        <v>41</v>
      </c>
      <c r="AA28" s="38"/>
      <c r="AB28" s="116">
        <v>0</v>
      </c>
      <c r="AC28" s="97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</row>
    <row r="29" spans="1:34" hidden="1" x14ac:dyDescent="0.2">
      <c r="A29" s="8">
        <v>19</v>
      </c>
      <c r="B29" s="16" t="s">
        <v>41</v>
      </c>
      <c r="C29" s="8" t="s">
        <v>41</v>
      </c>
      <c r="D29" s="8" t="s">
        <v>41</v>
      </c>
      <c r="E29" s="8" t="s">
        <v>41</v>
      </c>
      <c r="F29" s="8" t="s">
        <v>41</v>
      </c>
      <c r="G29" s="8" t="s">
        <v>41</v>
      </c>
      <c r="H29" s="66" t="s">
        <v>41</v>
      </c>
      <c r="I29" s="84" t="s">
        <v>41</v>
      </c>
      <c r="J29" s="81">
        <v>0</v>
      </c>
      <c r="K29" s="61">
        <v>0</v>
      </c>
      <c r="L29" s="77">
        <v>0</v>
      </c>
      <c r="M29" s="61">
        <v>0</v>
      </c>
      <c r="N29" s="77">
        <v>0</v>
      </c>
      <c r="O29" s="61">
        <v>0</v>
      </c>
      <c r="P29" s="77">
        <v>0</v>
      </c>
      <c r="Q29" s="61">
        <v>0</v>
      </c>
      <c r="R29" s="77">
        <v>0</v>
      </c>
      <c r="S29" s="61">
        <v>0</v>
      </c>
      <c r="T29" s="77">
        <v>0</v>
      </c>
      <c r="U29" s="61">
        <v>0</v>
      </c>
      <c r="V29" s="77">
        <v>0</v>
      </c>
      <c r="W29" s="107">
        <v>0</v>
      </c>
      <c r="X29" s="100">
        <v>0</v>
      </c>
      <c r="Y29" s="78">
        <v>0</v>
      </c>
      <c r="Z29" s="101" t="s">
        <v>41</v>
      </c>
      <c r="AA29" s="38"/>
      <c r="AB29" s="116">
        <v>0</v>
      </c>
      <c r="AC29" s="97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</row>
    <row r="30" spans="1:34" hidden="1" x14ac:dyDescent="0.2">
      <c r="A30" s="8">
        <v>20</v>
      </c>
      <c r="B30" s="16" t="s">
        <v>41</v>
      </c>
      <c r="C30" s="8" t="s">
        <v>41</v>
      </c>
      <c r="D30" s="8" t="s">
        <v>41</v>
      </c>
      <c r="E30" s="8" t="s">
        <v>41</v>
      </c>
      <c r="F30" s="8" t="s">
        <v>41</v>
      </c>
      <c r="G30" s="8" t="s">
        <v>41</v>
      </c>
      <c r="H30" s="66" t="s">
        <v>41</v>
      </c>
      <c r="I30" s="84" t="s">
        <v>41</v>
      </c>
      <c r="J30" s="81">
        <v>0</v>
      </c>
      <c r="K30" s="61">
        <v>0</v>
      </c>
      <c r="L30" s="77">
        <v>0</v>
      </c>
      <c r="M30" s="61">
        <v>0</v>
      </c>
      <c r="N30" s="77">
        <v>0</v>
      </c>
      <c r="O30" s="61">
        <v>0</v>
      </c>
      <c r="P30" s="77">
        <v>0</v>
      </c>
      <c r="Q30" s="61">
        <v>0</v>
      </c>
      <c r="R30" s="77">
        <v>0</v>
      </c>
      <c r="S30" s="61">
        <v>0</v>
      </c>
      <c r="T30" s="77">
        <v>0</v>
      </c>
      <c r="U30" s="61">
        <v>0</v>
      </c>
      <c r="V30" s="77">
        <v>0</v>
      </c>
      <c r="W30" s="107">
        <v>0</v>
      </c>
      <c r="X30" s="100">
        <v>0</v>
      </c>
      <c r="Y30" s="78">
        <v>0</v>
      </c>
      <c r="Z30" s="101" t="s">
        <v>41</v>
      </c>
      <c r="AA30" s="38"/>
      <c r="AB30" s="116">
        <v>0</v>
      </c>
      <c r="AC30" s="97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</row>
    <row r="31" spans="1:34" hidden="1" x14ac:dyDescent="0.2">
      <c r="A31" s="8">
        <v>21</v>
      </c>
      <c r="B31" s="16" t="s">
        <v>41</v>
      </c>
      <c r="C31" s="8" t="s">
        <v>41</v>
      </c>
      <c r="D31" s="8" t="s">
        <v>41</v>
      </c>
      <c r="E31" s="8" t="s">
        <v>41</v>
      </c>
      <c r="F31" s="8" t="s">
        <v>41</v>
      </c>
      <c r="G31" s="8" t="s">
        <v>41</v>
      </c>
      <c r="H31" s="66" t="s">
        <v>41</v>
      </c>
      <c r="I31" s="84" t="s">
        <v>41</v>
      </c>
      <c r="J31" s="81">
        <v>0</v>
      </c>
      <c r="K31" s="61">
        <v>0</v>
      </c>
      <c r="L31" s="77">
        <v>0</v>
      </c>
      <c r="M31" s="61">
        <v>0</v>
      </c>
      <c r="N31" s="77">
        <v>0</v>
      </c>
      <c r="O31" s="61">
        <v>0</v>
      </c>
      <c r="P31" s="77">
        <v>0</v>
      </c>
      <c r="Q31" s="61">
        <v>0</v>
      </c>
      <c r="R31" s="77">
        <v>0</v>
      </c>
      <c r="S31" s="61">
        <v>0</v>
      </c>
      <c r="T31" s="77">
        <v>0</v>
      </c>
      <c r="U31" s="61">
        <v>0</v>
      </c>
      <c r="V31" s="77">
        <v>0</v>
      </c>
      <c r="W31" s="107">
        <v>0</v>
      </c>
      <c r="X31" s="100">
        <v>0</v>
      </c>
      <c r="Y31" s="78">
        <v>0</v>
      </c>
      <c r="Z31" s="101" t="s">
        <v>41</v>
      </c>
      <c r="AA31" s="38"/>
      <c r="AB31" s="116">
        <v>0</v>
      </c>
      <c r="AC31" s="97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</row>
    <row r="32" spans="1:34" hidden="1" x14ac:dyDescent="0.2">
      <c r="A32" s="8">
        <v>22</v>
      </c>
      <c r="B32" s="16" t="s">
        <v>41</v>
      </c>
      <c r="C32" s="8" t="s">
        <v>41</v>
      </c>
      <c r="D32" s="8" t="s">
        <v>41</v>
      </c>
      <c r="E32" s="8" t="s">
        <v>41</v>
      </c>
      <c r="F32" s="8" t="s">
        <v>41</v>
      </c>
      <c r="G32" s="8" t="s">
        <v>41</v>
      </c>
      <c r="H32" s="66" t="s">
        <v>41</v>
      </c>
      <c r="I32" s="84" t="s">
        <v>41</v>
      </c>
      <c r="J32" s="81">
        <v>0</v>
      </c>
      <c r="K32" s="61">
        <v>0</v>
      </c>
      <c r="L32" s="77">
        <v>0</v>
      </c>
      <c r="M32" s="61">
        <v>0</v>
      </c>
      <c r="N32" s="77">
        <v>0</v>
      </c>
      <c r="O32" s="61">
        <v>0</v>
      </c>
      <c r="P32" s="77">
        <v>0</v>
      </c>
      <c r="Q32" s="61">
        <v>0</v>
      </c>
      <c r="R32" s="77">
        <v>0</v>
      </c>
      <c r="S32" s="61">
        <v>0</v>
      </c>
      <c r="T32" s="77">
        <v>0</v>
      </c>
      <c r="U32" s="61">
        <v>0</v>
      </c>
      <c r="V32" s="77">
        <v>0</v>
      </c>
      <c r="W32" s="107">
        <v>0</v>
      </c>
      <c r="X32" s="100">
        <v>0</v>
      </c>
      <c r="Y32" s="78">
        <v>0</v>
      </c>
      <c r="Z32" s="101" t="s">
        <v>41</v>
      </c>
      <c r="AA32" s="38"/>
      <c r="AB32" s="116">
        <v>0</v>
      </c>
      <c r="AC32" s="97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</row>
    <row r="33" spans="1:34" hidden="1" x14ac:dyDescent="0.2">
      <c r="A33" s="8">
        <v>23</v>
      </c>
      <c r="B33" s="16" t="s">
        <v>41</v>
      </c>
      <c r="C33" s="8" t="s">
        <v>41</v>
      </c>
      <c r="D33" s="8" t="s">
        <v>41</v>
      </c>
      <c r="E33" s="8" t="s">
        <v>41</v>
      </c>
      <c r="F33" s="8" t="s">
        <v>41</v>
      </c>
      <c r="G33" s="8" t="s">
        <v>41</v>
      </c>
      <c r="H33" s="66" t="s">
        <v>41</v>
      </c>
      <c r="I33" s="84" t="s">
        <v>41</v>
      </c>
      <c r="J33" s="81">
        <v>0</v>
      </c>
      <c r="K33" s="61">
        <v>0</v>
      </c>
      <c r="L33" s="77">
        <v>0</v>
      </c>
      <c r="M33" s="61">
        <v>0</v>
      </c>
      <c r="N33" s="77">
        <v>0</v>
      </c>
      <c r="O33" s="61">
        <v>0</v>
      </c>
      <c r="P33" s="77">
        <v>0</v>
      </c>
      <c r="Q33" s="61">
        <v>0</v>
      </c>
      <c r="R33" s="77">
        <v>0</v>
      </c>
      <c r="S33" s="61">
        <v>0</v>
      </c>
      <c r="T33" s="77">
        <v>0</v>
      </c>
      <c r="U33" s="61">
        <v>0</v>
      </c>
      <c r="V33" s="77">
        <v>0</v>
      </c>
      <c r="W33" s="107">
        <v>0</v>
      </c>
      <c r="X33" s="100">
        <v>0</v>
      </c>
      <c r="Y33" s="78">
        <v>0</v>
      </c>
      <c r="Z33" s="101" t="s">
        <v>41</v>
      </c>
      <c r="AA33" s="38"/>
      <c r="AB33" s="116">
        <v>0</v>
      </c>
      <c r="AC33" s="97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</row>
    <row r="34" spans="1:34" hidden="1" x14ac:dyDescent="0.2">
      <c r="A34" s="8">
        <v>24</v>
      </c>
      <c r="B34" s="16" t="s">
        <v>41</v>
      </c>
      <c r="C34" s="8" t="s">
        <v>41</v>
      </c>
      <c r="D34" s="8" t="s">
        <v>41</v>
      </c>
      <c r="E34" s="8" t="s">
        <v>41</v>
      </c>
      <c r="F34" s="8" t="s">
        <v>41</v>
      </c>
      <c r="G34" s="8" t="s">
        <v>41</v>
      </c>
      <c r="H34" s="66" t="s">
        <v>41</v>
      </c>
      <c r="I34" s="84" t="s">
        <v>41</v>
      </c>
      <c r="J34" s="81">
        <v>0</v>
      </c>
      <c r="K34" s="61">
        <v>0</v>
      </c>
      <c r="L34" s="77">
        <v>0</v>
      </c>
      <c r="M34" s="61">
        <v>0</v>
      </c>
      <c r="N34" s="77">
        <v>0</v>
      </c>
      <c r="O34" s="61">
        <v>0</v>
      </c>
      <c r="P34" s="77">
        <v>0</v>
      </c>
      <c r="Q34" s="61">
        <v>0</v>
      </c>
      <c r="R34" s="77">
        <v>0</v>
      </c>
      <c r="S34" s="61">
        <v>0</v>
      </c>
      <c r="T34" s="77">
        <v>0</v>
      </c>
      <c r="U34" s="61">
        <v>0</v>
      </c>
      <c r="V34" s="77">
        <v>0</v>
      </c>
      <c r="W34" s="107">
        <v>0</v>
      </c>
      <c r="X34" s="100">
        <v>0</v>
      </c>
      <c r="Y34" s="78">
        <v>0</v>
      </c>
      <c r="Z34" s="101" t="s">
        <v>41</v>
      </c>
      <c r="AA34" s="38"/>
      <c r="AB34" s="116">
        <v>0</v>
      </c>
      <c r="AC34" s="97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</row>
    <row r="35" spans="1:34" hidden="1" x14ac:dyDescent="0.2">
      <c r="A35" s="8">
        <v>25</v>
      </c>
      <c r="B35" s="16" t="s">
        <v>41</v>
      </c>
      <c r="C35" s="8" t="s">
        <v>41</v>
      </c>
      <c r="D35" s="8" t="s">
        <v>41</v>
      </c>
      <c r="E35" s="8" t="s">
        <v>41</v>
      </c>
      <c r="F35" s="8" t="s">
        <v>41</v>
      </c>
      <c r="G35" s="8" t="s">
        <v>41</v>
      </c>
      <c r="H35" s="66" t="s">
        <v>41</v>
      </c>
      <c r="I35" s="84" t="s">
        <v>41</v>
      </c>
      <c r="J35" s="81">
        <v>0</v>
      </c>
      <c r="K35" s="61">
        <v>0</v>
      </c>
      <c r="L35" s="77">
        <v>0</v>
      </c>
      <c r="M35" s="61">
        <v>0</v>
      </c>
      <c r="N35" s="77">
        <v>0</v>
      </c>
      <c r="O35" s="61">
        <v>0</v>
      </c>
      <c r="P35" s="77">
        <v>0</v>
      </c>
      <c r="Q35" s="61">
        <v>0</v>
      </c>
      <c r="R35" s="77">
        <v>0</v>
      </c>
      <c r="S35" s="61">
        <v>0</v>
      </c>
      <c r="T35" s="77">
        <v>0</v>
      </c>
      <c r="U35" s="61">
        <v>0</v>
      </c>
      <c r="V35" s="77">
        <v>0</v>
      </c>
      <c r="W35" s="107">
        <v>0</v>
      </c>
      <c r="X35" s="100">
        <v>0</v>
      </c>
      <c r="Y35" s="78">
        <v>0</v>
      </c>
      <c r="Z35" s="101" t="s">
        <v>41</v>
      </c>
      <c r="AA35" s="38"/>
      <c r="AB35" s="116">
        <v>0</v>
      </c>
      <c r="AC35" s="97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</row>
    <row r="36" spans="1:34" hidden="1" x14ac:dyDescent="0.2">
      <c r="A36" s="8">
        <v>26</v>
      </c>
      <c r="B36" s="16" t="s">
        <v>41</v>
      </c>
      <c r="C36" s="8" t="s">
        <v>41</v>
      </c>
      <c r="D36" s="8" t="s">
        <v>41</v>
      </c>
      <c r="E36" s="8" t="s">
        <v>41</v>
      </c>
      <c r="F36" s="8" t="s">
        <v>41</v>
      </c>
      <c r="G36" s="8" t="s">
        <v>41</v>
      </c>
      <c r="H36" s="66" t="s">
        <v>41</v>
      </c>
      <c r="I36" s="84" t="s">
        <v>41</v>
      </c>
      <c r="J36" s="81">
        <v>0</v>
      </c>
      <c r="K36" s="61">
        <v>0</v>
      </c>
      <c r="L36" s="77">
        <v>0</v>
      </c>
      <c r="M36" s="61">
        <v>0</v>
      </c>
      <c r="N36" s="77">
        <v>0</v>
      </c>
      <c r="O36" s="61">
        <v>0</v>
      </c>
      <c r="P36" s="77">
        <v>0</v>
      </c>
      <c r="Q36" s="61">
        <v>0</v>
      </c>
      <c r="R36" s="77">
        <v>0</v>
      </c>
      <c r="S36" s="61">
        <v>0</v>
      </c>
      <c r="T36" s="77">
        <v>0</v>
      </c>
      <c r="U36" s="61">
        <v>0</v>
      </c>
      <c r="V36" s="77">
        <v>0</v>
      </c>
      <c r="W36" s="107">
        <v>0</v>
      </c>
      <c r="X36" s="100">
        <v>0</v>
      </c>
      <c r="Y36" s="78">
        <v>0</v>
      </c>
      <c r="Z36" s="101" t="s">
        <v>41</v>
      </c>
      <c r="AA36" s="38"/>
      <c r="AB36" s="116">
        <v>0</v>
      </c>
      <c r="AC36" s="97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</row>
    <row r="37" spans="1:34" ht="13.5" hidden="1" thickBot="1" x14ac:dyDescent="0.25">
      <c r="A37" s="8">
        <v>27</v>
      </c>
      <c r="B37" s="16" t="s">
        <v>41</v>
      </c>
      <c r="C37" s="8" t="s">
        <v>41</v>
      </c>
      <c r="D37" s="8" t="s">
        <v>41</v>
      </c>
      <c r="E37" s="8" t="s">
        <v>41</v>
      </c>
      <c r="F37" s="8" t="s">
        <v>41</v>
      </c>
      <c r="G37" s="8" t="s">
        <v>41</v>
      </c>
      <c r="H37" s="66" t="s">
        <v>41</v>
      </c>
      <c r="I37" s="84" t="s">
        <v>41</v>
      </c>
      <c r="J37" s="81">
        <v>0</v>
      </c>
      <c r="K37" s="9">
        <v>0</v>
      </c>
      <c r="L37" s="92">
        <v>0</v>
      </c>
      <c r="M37" s="9">
        <v>0</v>
      </c>
      <c r="N37" s="92">
        <v>0</v>
      </c>
      <c r="O37" s="9">
        <v>0</v>
      </c>
      <c r="P37" s="92">
        <v>0</v>
      </c>
      <c r="Q37" s="9">
        <v>0</v>
      </c>
      <c r="R37" s="92">
        <v>0</v>
      </c>
      <c r="S37" s="9">
        <v>0</v>
      </c>
      <c r="T37" s="92">
        <v>0</v>
      </c>
      <c r="U37" s="61">
        <v>0</v>
      </c>
      <c r="V37" s="77">
        <v>0</v>
      </c>
      <c r="W37" s="107">
        <v>0</v>
      </c>
      <c r="X37" s="100">
        <v>0</v>
      </c>
      <c r="Y37" s="78">
        <v>0</v>
      </c>
      <c r="Z37" s="101" t="s">
        <v>41</v>
      </c>
      <c r="AA37" s="38"/>
      <c r="AB37" s="117">
        <v>0</v>
      </c>
      <c r="AC37" s="98">
        <v>0</v>
      </c>
      <c r="AD37" s="99">
        <v>0</v>
      </c>
      <c r="AE37" s="99">
        <v>0</v>
      </c>
      <c r="AF37" s="99">
        <v>0</v>
      </c>
      <c r="AG37" s="99">
        <v>0</v>
      </c>
      <c r="AH37" s="32">
        <v>0</v>
      </c>
    </row>
    <row r="38" spans="1:34" hidden="1" x14ac:dyDescent="0.2"/>
    <row r="39" spans="1:34" ht="12.75" hidden="1" customHeight="1" x14ac:dyDescent="0.2"/>
    <row r="40" spans="1:34" ht="12.75" hidden="1" customHeight="1" x14ac:dyDescent="0.2">
      <c r="B40" t="s">
        <v>12</v>
      </c>
      <c r="E40" t="s">
        <v>13</v>
      </c>
      <c r="N40" t="s">
        <v>20</v>
      </c>
    </row>
    <row r="41" spans="1:34" ht="12.75" hidden="1" customHeight="1" x14ac:dyDescent="0.2"/>
  </sheetData>
  <sheetProtection password="CC59" sheet="1" objects="1" scenarios="1" selectLockedCells="1" selectUnlockedCells="1"/>
  <sortState ref="A11:AH15">
    <sortCondition descending="1" ref="W11:W15"/>
  </sortState>
  <mergeCells count="19">
    <mergeCell ref="AC10:AG10"/>
    <mergeCell ref="U9:V9"/>
    <mergeCell ref="J8:J10"/>
    <mergeCell ref="K8:AA8"/>
    <mergeCell ref="K9:L9"/>
    <mergeCell ref="M9:N9"/>
    <mergeCell ref="O9:P9"/>
    <mergeCell ref="Q9:R9"/>
    <mergeCell ref="S9:T9"/>
    <mergeCell ref="AB8:AB10"/>
    <mergeCell ref="W9:X9"/>
    <mergeCell ref="Y9:Y10"/>
    <mergeCell ref="Z9:Z10"/>
    <mergeCell ref="AA9:AA10"/>
    <mergeCell ref="D8:D10"/>
    <mergeCell ref="F8:F10"/>
    <mergeCell ref="G8:G10"/>
    <mergeCell ref="H8:H10"/>
    <mergeCell ref="I8:I10"/>
  </mergeCells>
  <printOptions gridLinesSet="0"/>
  <pageMargins left="0.19685039370078741" right="0.19685039370078741" top="0.59055118110236227" bottom="0.59055118110236227" header="0.51181102362204722" footer="0.51181102362204722"/>
  <pageSetup paperSize="9" scale="86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I41"/>
  <sheetViews>
    <sheetView showGridLines="0" showZeros="0" workbookViewId="0"/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customWidth="1"/>
    <col min="6" max="6" width="5.7109375" customWidth="1"/>
    <col min="7" max="7" width="3.85546875" customWidth="1"/>
    <col min="8" max="8" width="7" customWidth="1"/>
    <col min="9" max="9" width="5.28515625" hidden="1" customWidth="1"/>
    <col min="10" max="10" width="5.28515625" customWidth="1"/>
    <col min="11" max="11" width="4.5703125" customWidth="1"/>
    <col min="12" max="12" width="10.42578125" customWidth="1"/>
    <col min="13" max="13" width="4.5703125" customWidth="1"/>
    <col min="14" max="14" width="9.28515625" customWidth="1"/>
    <col min="15" max="15" width="4.5703125" customWidth="1"/>
    <col min="16" max="16" width="9.28515625" customWidth="1"/>
    <col min="17" max="17" width="4.5703125" customWidth="1"/>
    <col min="18" max="18" width="9.28515625" customWidth="1"/>
    <col min="19" max="19" width="4.5703125" customWidth="1"/>
    <col min="20" max="20" width="9.28515625" customWidth="1"/>
    <col min="21" max="21" width="4.42578125" hidden="1" customWidth="1"/>
    <col min="22" max="22" width="9.28515625" hidden="1" customWidth="1"/>
    <col min="23" max="23" width="4.5703125" customWidth="1"/>
    <col min="24" max="24" width="9.28515625" customWidth="1"/>
    <col min="25" max="25" width="6.140625" customWidth="1"/>
    <col min="26" max="26" width="5.5703125" hidden="1" customWidth="1"/>
    <col min="27" max="27" width="5.5703125" customWidth="1"/>
    <col min="28" max="28" width="4.7109375" customWidth="1"/>
    <col min="29" max="29" width="6" style="14" customWidth="1"/>
    <col min="30" max="35" width="6" hidden="1" customWidth="1"/>
    <col min="36" max="36" width="6" customWidth="1"/>
  </cols>
  <sheetData>
    <row r="1" spans="1:35" ht="59.25" customHeight="1" x14ac:dyDescent="0.25">
      <c r="B1" s="1" t="s">
        <v>2</v>
      </c>
      <c r="O1" s="27" t="s">
        <v>3</v>
      </c>
    </row>
    <row r="2" spans="1:35" ht="15" x14ac:dyDescent="0.25">
      <c r="K2" s="3"/>
      <c r="L2" s="3"/>
      <c r="O2" s="26" t="s">
        <v>141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5" ht="15" x14ac:dyDescent="0.25">
      <c r="A3" t="s">
        <v>4</v>
      </c>
      <c r="K3" s="3"/>
      <c r="L3" s="3"/>
      <c r="O3" s="26" t="s">
        <v>142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5" ht="15" x14ac:dyDescent="0.25">
      <c r="K4" s="3"/>
      <c r="L4" s="3"/>
      <c r="O4" s="26" t="s">
        <v>143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35" x14ac:dyDescent="0.2">
      <c r="B5" s="31">
        <v>43373</v>
      </c>
    </row>
    <row r="6" spans="1:35" ht="15.75" x14ac:dyDescent="0.25">
      <c r="J6" s="4" t="s">
        <v>5</v>
      </c>
      <c r="N6" s="24" t="s">
        <v>122</v>
      </c>
      <c r="O6" s="12"/>
    </row>
    <row r="7" spans="1:35" x14ac:dyDescent="0.2">
      <c r="A7" s="14"/>
      <c r="B7" s="14"/>
      <c r="D7" t="s">
        <v>22</v>
      </c>
      <c r="J7">
        <v>3</v>
      </c>
      <c r="P7" t="s">
        <v>14</v>
      </c>
      <c r="Y7" s="25">
        <v>80</v>
      </c>
      <c r="Z7" s="11" t="s">
        <v>15</v>
      </c>
      <c r="AA7" s="11" t="s">
        <v>15</v>
      </c>
    </row>
    <row r="8" spans="1:35" ht="13.5" thickBot="1" x14ac:dyDescent="0.25">
      <c r="A8" s="5"/>
      <c r="B8" s="28">
        <v>43373</v>
      </c>
      <c r="C8" s="17" t="s">
        <v>6</v>
      </c>
      <c r="D8" s="5"/>
      <c r="E8" s="5"/>
      <c r="F8" s="5"/>
      <c r="G8" s="5"/>
      <c r="H8" s="5"/>
      <c r="I8" s="74"/>
      <c r="J8" s="5"/>
      <c r="K8" s="5"/>
      <c r="L8" s="106" t="s">
        <v>79</v>
      </c>
      <c r="M8" s="17">
        <v>5</v>
      </c>
      <c r="N8" s="5"/>
      <c r="O8" s="5"/>
      <c r="P8" s="5" t="s">
        <v>16</v>
      </c>
      <c r="Q8" s="5"/>
      <c r="R8" s="5"/>
      <c r="S8" s="5"/>
      <c r="T8" s="5"/>
      <c r="U8" s="5"/>
      <c r="V8" s="5"/>
      <c r="W8" s="5"/>
      <c r="X8" s="5"/>
      <c r="Y8" s="79">
        <v>3.472222222222222E-3</v>
      </c>
      <c r="Z8" s="13" t="s">
        <v>60</v>
      </c>
      <c r="AA8" s="13" t="s">
        <v>60</v>
      </c>
      <c r="AB8" s="5"/>
    </row>
    <row r="9" spans="1:35" ht="13.5" customHeight="1" thickTop="1" x14ac:dyDescent="0.2">
      <c r="A9" s="7" t="s">
        <v>7</v>
      </c>
      <c r="B9" s="7" t="s">
        <v>8</v>
      </c>
      <c r="C9" s="7" t="s">
        <v>9</v>
      </c>
      <c r="D9" s="130" t="s">
        <v>59</v>
      </c>
      <c r="E9" s="7" t="s">
        <v>17</v>
      </c>
      <c r="F9" s="130" t="s">
        <v>42</v>
      </c>
      <c r="G9" s="130" t="s">
        <v>37</v>
      </c>
      <c r="H9" s="130" t="s">
        <v>36</v>
      </c>
      <c r="I9" s="138" t="s">
        <v>56</v>
      </c>
      <c r="J9" s="90" t="s">
        <v>10</v>
      </c>
      <c r="K9" s="143" t="s">
        <v>98</v>
      </c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9"/>
      <c r="AC9" s="140" t="s">
        <v>97</v>
      </c>
    </row>
    <row r="10" spans="1:35" ht="12.75" customHeight="1" x14ac:dyDescent="0.2">
      <c r="A10" s="7" t="s">
        <v>21</v>
      </c>
      <c r="B10" s="7"/>
      <c r="C10" s="7" t="s">
        <v>1</v>
      </c>
      <c r="D10" s="130"/>
      <c r="E10" s="7" t="s">
        <v>18</v>
      </c>
      <c r="F10" s="130"/>
      <c r="G10" s="130"/>
      <c r="H10" s="130"/>
      <c r="I10" s="138"/>
      <c r="J10" s="90" t="s">
        <v>7</v>
      </c>
      <c r="K10" s="141" t="s">
        <v>99</v>
      </c>
      <c r="L10" s="142"/>
      <c r="M10" s="141" t="s">
        <v>100</v>
      </c>
      <c r="N10" s="142"/>
      <c r="O10" s="141" t="s">
        <v>101</v>
      </c>
      <c r="P10" s="142"/>
      <c r="Q10" s="141" t="s">
        <v>102</v>
      </c>
      <c r="R10" s="142"/>
      <c r="S10" s="141" t="s">
        <v>103</v>
      </c>
      <c r="T10" s="142"/>
      <c r="U10" s="141" t="s">
        <v>104</v>
      </c>
      <c r="V10" s="142"/>
      <c r="W10" s="134" t="s">
        <v>39</v>
      </c>
      <c r="X10" s="148"/>
      <c r="Y10" s="145" t="s">
        <v>67</v>
      </c>
      <c r="Z10" s="130" t="s">
        <v>23</v>
      </c>
      <c r="AA10" s="136" t="s">
        <v>68</v>
      </c>
      <c r="AB10" s="130" t="s">
        <v>33</v>
      </c>
      <c r="AC10" s="132"/>
    </row>
    <row r="11" spans="1:35" ht="14.25" customHeight="1" thickBot="1" x14ac:dyDescent="0.25">
      <c r="A11" s="15"/>
      <c r="B11" s="15"/>
      <c r="C11" s="15"/>
      <c r="D11" s="131"/>
      <c r="E11" s="15"/>
      <c r="F11" s="131"/>
      <c r="G11" s="131"/>
      <c r="H11" s="131"/>
      <c r="I11" s="139"/>
      <c r="J11" s="91"/>
      <c r="K11" s="83" t="s">
        <v>58</v>
      </c>
      <c r="L11" s="82" t="s">
        <v>57</v>
      </c>
      <c r="M11" s="83" t="s">
        <v>58</v>
      </c>
      <c r="N11" s="82" t="s">
        <v>57</v>
      </c>
      <c r="O11" s="83" t="s">
        <v>58</v>
      </c>
      <c r="P11" s="82" t="s">
        <v>57</v>
      </c>
      <c r="Q11" s="83" t="s">
        <v>58</v>
      </c>
      <c r="R11" s="82" t="s">
        <v>57</v>
      </c>
      <c r="S11" s="83" t="s">
        <v>58</v>
      </c>
      <c r="T11" s="82" t="s">
        <v>57</v>
      </c>
      <c r="U11" s="83" t="s">
        <v>58</v>
      </c>
      <c r="V11" s="82" t="s">
        <v>57</v>
      </c>
      <c r="W11" s="83" t="s">
        <v>58</v>
      </c>
      <c r="X11" s="95" t="s">
        <v>57</v>
      </c>
      <c r="Y11" s="146"/>
      <c r="Z11" s="137"/>
      <c r="AA11" s="137"/>
      <c r="AB11" s="131"/>
      <c r="AC11" s="133"/>
      <c r="AD11" s="128" t="s">
        <v>66</v>
      </c>
      <c r="AE11" s="128"/>
      <c r="AF11" s="128"/>
      <c r="AG11" s="128"/>
      <c r="AH11" s="128"/>
      <c r="AI11" s="89"/>
    </row>
    <row r="12" spans="1:35" ht="14.25" customHeight="1" thickTop="1" x14ac:dyDescent="0.2">
      <c r="A12" s="8">
        <v>12</v>
      </c>
      <c r="B12" s="16" t="s">
        <v>72</v>
      </c>
      <c r="C12" s="8">
        <v>2</v>
      </c>
      <c r="D12" s="8" t="s">
        <v>81</v>
      </c>
      <c r="E12" s="8">
        <v>2.4</v>
      </c>
      <c r="F12" s="8">
        <v>100</v>
      </c>
      <c r="G12" s="8" t="s">
        <v>125</v>
      </c>
      <c r="H12" s="66">
        <v>36008</v>
      </c>
      <c r="I12" s="84" t="s">
        <v>76</v>
      </c>
      <c r="J12" s="81">
        <v>2</v>
      </c>
      <c r="K12" s="61">
        <v>21</v>
      </c>
      <c r="L12" s="77">
        <v>3.5515856481481488E-3</v>
      </c>
      <c r="M12" s="61">
        <v>25</v>
      </c>
      <c r="N12" s="77">
        <v>3.5961574074074077E-3</v>
      </c>
      <c r="O12" s="61">
        <v>24</v>
      </c>
      <c r="P12" s="77">
        <v>3.4733796296296301E-3</v>
      </c>
      <c r="Q12" s="61">
        <v>24</v>
      </c>
      <c r="R12" s="77">
        <v>3.5321064814814816E-3</v>
      </c>
      <c r="S12" s="61">
        <v>0</v>
      </c>
      <c r="T12" s="77">
        <v>0</v>
      </c>
      <c r="U12" s="61">
        <v>0</v>
      </c>
      <c r="V12" s="77">
        <v>0</v>
      </c>
      <c r="W12" s="107">
        <v>94</v>
      </c>
      <c r="X12" s="100">
        <v>1.4153229166666668E-2</v>
      </c>
      <c r="Y12" s="78">
        <v>22.138646215895957</v>
      </c>
      <c r="Z12" s="102">
        <v>110.44846217176723</v>
      </c>
      <c r="AA12" s="102">
        <v>1</v>
      </c>
      <c r="AB12" s="94">
        <v>1</v>
      </c>
      <c r="AC12" s="115">
        <v>400</v>
      </c>
      <c r="AD12" s="96">
        <v>21</v>
      </c>
      <c r="AE12" s="30">
        <v>25</v>
      </c>
      <c r="AF12" s="30">
        <v>24</v>
      </c>
      <c r="AG12" s="30">
        <v>24</v>
      </c>
      <c r="AH12" s="30">
        <v>0</v>
      </c>
      <c r="AI12" s="32">
        <v>0</v>
      </c>
    </row>
    <row r="13" spans="1:35" ht="14.25" customHeight="1" x14ac:dyDescent="0.2">
      <c r="A13" s="8">
        <v>9</v>
      </c>
      <c r="B13" s="16" t="s">
        <v>109</v>
      </c>
      <c r="C13" s="8" t="s">
        <v>139</v>
      </c>
      <c r="D13" s="8" t="s">
        <v>138</v>
      </c>
      <c r="E13" s="8">
        <v>2.4</v>
      </c>
      <c r="F13" s="8">
        <v>75</v>
      </c>
      <c r="G13" s="8">
        <v>23</v>
      </c>
      <c r="H13" s="66">
        <v>550588</v>
      </c>
      <c r="I13" s="84" t="s">
        <v>111</v>
      </c>
      <c r="J13" s="81">
        <v>5</v>
      </c>
      <c r="K13" s="61">
        <v>20</v>
      </c>
      <c r="L13" s="77">
        <v>3.5010185185185183E-3</v>
      </c>
      <c r="M13" s="61">
        <v>20</v>
      </c>
      <c r="N13" s="77">
        <v>3.506793981481481E-3</v>
      </c>
      <c r="O13" s="61">
        <v>22</v>
      </c>
      <c r="P13" s="77">
        <v>3.559085648148148E-3</v>
      </c>
      <c r="Q13" s="61">
        <v>22</v>
      </c>
      <c r="R13" s="77">
        <v>3.5682060185185187E-3</v>
      </c>
      <c r="S13" s="61">
        <v>0</v>
      </c>
      <c r="T13" s="77">
        <v>0</v>
      </c>
      <c r="U13" s="61">
        <v>0</v>
      </c>
      <c r="V13" s="77">
        <v>0</v>
      </c>
      <c r="W13" s="107">
        <v>84</v>
      </c>
      <c r="X13" s="100">
        <v>1.4135104166666667E-2</v>
      </c>
      <c r="Y13" s="78">
        <v>19.808838809995802</v>
      </c>
      <c r="Z13" s="102">
        <v>98.825183917593634</v>
      </c>
      <c r="AA13" s="102">
        <v>2</v>
      </c>
      <c r="AB13" s="94">
        <v>2</v>
      </c>
      <c r="AC13" s="116">
        <v>300</v>
      </c>
      <c r="AD13" s="97">
        <v>20</v>
      </c>
      <c r="AE13" s="32">
        <v>20</v>
      </c>
      <c r="AF13" s="32">
        <v>22</v>
      </c>
      <c r="AG13" s="32">
        <v>22</v>
      </c>
      <c r="AH13" s="32">
        <v>0</v>
      </c>
      <c r="AI13" s="32">
        <v>0</v>
      </c>
    </row>
    <row r="14" spans="1:35" x14ac:dyDescent="0.2">
      <c r="A14" s="8">
        <v>8</v>
      </c>
      <c r="B14" s="16" t="s">
        <v>108</v>
      </c>
      <c r="C14" s="8" t="s">
        <v>139</v>
      </c>
      <c r="D14" s="8" t="s">
        <v>138</v>
      </c>
      <c r="E14" s="8">
        <v>2.4</v>
      </c>
      <c r="F14" s="8">
        <v>56.25</v>
      </c>
      <c r="G14" s="8">
        <v>18</v>
      </c>
      <c r="H14" s="66">
        <v>2097</v>
      </c>
      <c r="I14" s="84" t="s">
        <v>110</v>
      </c>
      <c r="J14" s="81">
        <v>4</v>
      </c>
      <c r="K14" s="61">
        <v>21</v>
      </c>
      <c r="L14" s="77">
        <v>3.7179629629629628E-3</v>
      </c>
      <c r="M14" s="61">
        <v>15</v>
      </c>
      <c r="N14" s="77">
        <v>3.5199421296296298E-3</v>
      </c>
      <c r="O14" s="61">
        <v>19</v>
      </c>
      <c r="P14" s="77">
        <v>3.5073842592592591E-3</v>
      </c>
      <c r="Q14" s="61">
        <v>23</v>
      </c>
      <c r="R14" s="77">
        <v>3.5518287037037033E-3</v>
      </c>
      <c r="S14" s="61">
        <v>0</v>
      </c>
      <c r="T14" s="77">
        <v>0</v>
      </c>
      <c r="U14" s="61">
        <v>0</v>
      </c>
      <c r="V14" s="77">
        <v>0</v>
      </c>
      <c r="W14" s="107">
        <v>78</v>
      </c>
      <c r="X14" s="100">
        <v>1.4297118055555554E-2</v>
      </c>
      <c r="Y14" s="78">
        <v>18.185483185471046</v>
      </c>
      <c r="Z14" s="102">
        <v>90.726353910639119</v>
      </c>
      <c r="AA14" s="102">
        <v>2</v>
      </c>
      <c r="AB14" s="94">
        <v>3</v>
      </c>
      <c r="AC14" s="116">
        <v>225</v>
      </c>
      <c r="AD14" s="97">
        <v>21</v>
      </c>
      <c r="AE14" s="32">
        <v>15</v>
      </c>
      <c r="AF14" s="32">
        <v>19</v>
      </c>
      <c r="AG14" s="32">
        <v>23</v>
      </c>
      <c r="AH14" s="32">
        <v>0</v>
      </c>
      <c r="AI14" s="32">
        <v>0</v>
      </c>
    </row>
    <row r="15" spans="1:35" ht="13.5" customHeight="1" x14ac:dyDescent="0.2">
      <c r="A15" s="8">
        <v>6</v>
      </c>
      <c r="B15" s="16" t="s">
        <v>118</v>
      </c>
      <c r="C15" s="8" t="s">
        <v>139</v>
      </c>
      <c r="D15" s="8" t="s">
        <v>138</v>
      </c>
      <c r="E15" s="8">
        <v>2.4</v>
      </c>
      <c r="F15" s="8">
        <v>42.25</v>
      </c>
      <c r="G15" s="8">
        <v>7</v>
      </c>
      <c r="H15" s="66">
        <v>2571</v>
      </c>
      <c r="I15" s="84" t="s">
        <v>119</v>
      </c>
      <c r="J15" s="81">
        <v>3</v>
      </c>
      <c r="K15" s="61">
        <v>15</v>
      </c>
      <c r="L15" s="77">
        <v>3.5601041666666667E-3</v>
      </c>
      <c r="M15" s="61">
        <v>18</v>
      </c>
      <c r="N15" s="77">
        <v>3.5889004629629626E-3</v>
      </c>
      <c r="O15" s="61">
        <v>19</v>
      </c>
      <c r="P15" s="77">
        <v>3.4858101851851855E-3</v>
      </c>
      <c r="Q15" s="61">
        <v>21</v>
      </c>
      <c r="R15" s="77">
        <v>3.6275231481481475E-3</v>
      </c>
      <c r="S15" s="61">
        <v>0</v>
      </c>
      <c r="T15" s="77">
        <v>0</v>
      </c>
      <c r="U15" s="61">
        <v>0</v>
      </c>
      <c r="V15" s="77">
        <v>0</v>
      </c>
      <c r="W15" s="107">
        <v>73</v>
      </c>
      <c r="X15" s="100">
        <v>1.4262337962962963E-2</v>
      </c>
      <c r="Y15" s="78">
        <v>17.061251385658615</v>
      </c>
      <c r="Z15" s="102">
        <v>85.117624623266295</v>
      </c>
      <c r="AA15" s="102">
        <v>3</v>
      </c>
      <c r="AB15" s="94">
        <v>4</v>
      </c>
      <c r="AC15" s="116">
        <v>169</v>
      </c>
      <c r="AD15" s="97">
        <v>15</v>
      </c>
      <c r="AE15" s="32">
        <v>18</v>
      </c>
      <c r="AF15" s="32">
        <v>19</v>
      </c>
      <c r="AG15" s="32">
        <v>21</v>
      </c>
      <c r="AH15" s="32">
        <v>0</v>
      </c>
      <c r="AI15" s="32">
        <v>0</v>
      </c>
    </row>
    <row r="16" spans="1:35" ht="13.5" customHeight="1" x14ac:dyDescent="0.2">
      <c r="A16" s="8">
        <v>5</v>
      </c>
      <c r="B16" s="16" t="s">
        <v>89</v>
      </c>
      <c r="C16" s="8" t="s">
        <v>139</v>
      </c>
      <c r="D16" s="8" t="s">
        <v>81</v>
      </c>
      <c r="E16" s="8">
        <v>0</v>
      </c>
      <c r="F16" s="8">
        <v>31.75</v>
      </c>
      <c r="G16" s="8">
        <v>4</v>
      </c>
      <c r="H16" s="66">
        <v>1975</v>
      </c>
      <c r="I16" s="84" t="s">
        <v>90</v>
      </c>
      <c r="J16" s="81">
        <v>1</v>
      </c>
      <c r="K16" s="61">
        <v>24</v>
      </c>
      <c r="L16" s="77">
        <v>3.5753356481481482E-3</v>
      </c>
      <c r="M16" s="61">
        <v>23</v>
      </c>
      <c r="N16" s="77">
        <v>3.5122106481481484E-3</v>
      </c>
      <c r="O16" s="61">
        <v>20</v>
      </c>
      <c r="P16" s="77">
        <v>3.497627314814815E-3</v>
      </c>
      <c r="Q16" s="61">
        <v>5</v>
      </c>
      <c r="R16" s="77">
        <v>7.3737268518518509E-4</v>
      </c>
      <c r="S16" s="61">
        <v>0</v>
      </c>
      <c r="T16" s="77">
        <v>0</v>
      </c>
      <c r="U16" s="61">
        <v>0</v>
      </c>
      <c r="V16" s="77">
        <v>0</v>
      </c>
      <c r="W16" s="107">
        <v>72</v>
      </c>
      <c r="X16" s="100">
        <v>1.1322546296296296E-2</v>
      </c>
      <c r="Y16" s="78">
        <v>21.196645500006134</v>
      </c>
      <c r="Z16" s="102">
        <v>105.74887352392886</v>
      </c>
      <c r="AA16" s="102">
        <v>3</v>
      </c>
      <c r="AB16" s="94">
        <v>5</v>
      </c>
      <c r="AC16" s="116">
        <v>127</v>
      </c>
      <c r="AD16" s="97">
        <v>24</v>
      </c>
      <c r="AE16" s="32">
        <v>23</v>
      </c>
      <c r="AF16" s="32">
        <v>20</v>
      </c>
      <c r="AG16" s="32">
        <v>5</v>
      </c>
      <c r="AH16" s="32">
        <v>0</v>
      </c>
      <c r="AI16" s="32">
        <v>0</v>
      </c>
    </row>
    <row r="17" spans="1:35" ht="13.5" customHeight="1" x14ac:dyDescent="0.2">
      <c r="A17" s="8">
        <v>4</v>
      </c>
      <c r="B17" s="16" t="s">
        <v>132</v>
      </c>
      <c r="C17" s="8" t="s">
        <v>139</v>
      </c>
      <c r="D17" s="8" t="s">
        <v>138</v>
      </c>
      <c r="E17" s="8">
        <v>0</v>
      </c>
      <c r="F17" s="8">
        <v>24</v>
      </c>
      <c r="G17" s="8">
        <v>15</v>
      </c>
      <c r="H17" s="125">
        <v>16914</v>
      </c>
      <c r="I17" s="84" t="s">
        <v>133</v>
      </c>
      <c r="J17" s="81">
        <v>1</v>
      </c>
      <c r="K17" s="9">
        <v>17</v>
      </c>
      <c r="L17" s="92">
        <v>3.5631712962962965E-3</v>
      </c>
      <c r="M17" s="9">
        <v>17</v>
      </c>
      <c r="N17" s="92">
        <v>3.495266203703704E-3</v>
      </c>
      <c r="O17" s="9">
        <v>19</v>
      </c>
      <c r="P17" s="92">
        <v>3.5779861111111112E-3</v>
      </c>
      <c r="Q17" s="9">
        <v>18</v>
      </c>
      <c r="R17" s="92">
        <v>3.7043634259259256E-3</v>
      </c>
      <c r="S17" s="9">
        <v>0</v>
      </c>
      <c r="T17" s="92">
        <v>0</v>
      </c>
      <c r="U17" s="9">
        <v>0</v>
      </c>
      <c r="V17" s="92">
        <v>0</v>
      </c>
      <c r="W17" s="108">
        <v>71</v>
      </c>
      <c r="X17" s="126">
        <v>1.4340787037037037E-2</v>
      </c>
      <c r="Y17" s="93">
        <v>16.503045896675179</v>
      </c>
      <c r="Z17" s="102">
        <v>82.332768799977885</v>
      </c>
      <c r="AA17" s="102">
        <v>3</v>
      </c>
      <c r="AB17" s="94">
        <v>6</v>
      </c>
      <c r="AC17" s="116">
        <v>96</v>
      </c>
      <c r="AD17" s="97">
        <v>17</v>
      </c>
      <c r="AE17" s="32">
        <v>17</v>
      </c>
      <c r="AF17" s="32">
        <v>19</v>
      </c>
      <c r="AG17" s="32">
        <v>18</v>
      </c>
      <c r="AH17" s="32">
        <v>0</v>
      </c>
      <c r="AI17" s="32">
        <v>0</v>
      </c>
    </row>
    <row r="18" spans="1:35" ht="13.5" customHeight="1" x14ac:dyDescent="0.2">
      <c r="A18" s="19">
        <v>3</v>
      </c>
      <c r="B18" s="120" t="s">
        <v>130</v>
      </c>
      <c r="C18" s="19" t="s">
        <v>139</v>
      </c>
      <c r="D18" s="19" t="s">
        <v>138</v>
      </c>
      <c r="E18" s="19">
        <v>0</v>
      </c>
      <c r="F18" s="19">
        <v>17.75</v>
      </c>
      <c r="G18" s="19">
        <v>10</v>
      </c>
      <c r="H18" s="66">
        <v>3409</v>
      </c>
      <c r="I18" s="123" t="s">
        <v>131</v>
      </c>
      <c r="J18" s="73">
        <v>2</v>
      </c>
      <c r="K18" s="61">
        <v>14</v>
      </c>
      <c r="L18" s="77">
        <v>3.5606828703703703E-3</v>
      </c>
      <c r="M18" s="61">
        <v>15</v>
      </c>
      <c r="N18" s="77">
        <v>3.626273148148148E-3</v>
      </c>
      <c r="O18" s="61">
        <v>16</v>
      </c>
      <c r="P18" s="77">
        <v>3.4975231481481476E-3</v>
      </c>
      <c r="Q18" s="61">
        <v>15</v>
      </c>
      <c r="R18" s="77">
        <v>3.660208333333333E-3</v>
      </c>
      <c r="S18" s="61">
        <v>0</v>
      </c>
      <c r="T18" s="77">
        <v>0</v>
      </c>
      <c r="U18" s="61">
        <v>0</v>
      </c>
      <c r="V18" s="77">
        <v>0</v>
      </c>
      <c r="W18" s="107">
        <v>60</v>
      </c>
      <c r="X18" s="100">
        <v>1.4344687499999998E-2</v>
      </c>
      <c r="Y18" s="78">
        <v>13.942443848985906</v>
      </c>
      <c r="Z18" s="101">
        <v>69.558069044484597</v>
      </c>
      <c r="AA18" s="101">
        <v>4</v>
      </c>
      <c r="AB18" s="94">
        <v>7</v>
      </c>
      <c r="AC18" s="115">
        <v>71</v>
      </c>
      <c r="AD18" s="97">
        <v>14</v>
      </c>
      <c r="AE18" s="32">
        <v>15</v>
      </c>
      <c r="AF18" s="32">
        <v>16</v>
      </c>
      <c r="AG18" s="32">
        <v>15</v>
      </c>
      <c r="AH18" s="32">
        <v>0</v>
      </c>
      <c r="AI18" s="32">
        <v>0</v>
      </c>
    </row>
    <row r="19" spans="1:35" ht="13.5" customHeight="1" x14ac:dyDescent="0.2">
      <c r="A19" s="8">
        <v>11</v>
      </c>
      <c r="B19" s="16" t="s">
        <v>95</v>
      </c>
      <c r="C19" s="8" t="s">
        <v>139</v>
      </c>
      <c r="D19" s="8" t="s">
        <v>140</v>
      </c>
      <c r="E19" s="8">
        <v>2.4</v>
      </c>
      <c r="F19" s="8">
        <v>13.25</v>
      </c>
      <c r="G19" s="8" t="s">
        <v>125</v>
      </c>
      <c r="H19" s="66">
        <v>36751</v>
      </c>
      <c r="I19" s="84" t="s">
        <v>96</v>
      </c>
      <c r="J19" s="81">
        <v>6</v>
      </c>
      <c r="K19" s="61">
        <v>7</v>
      </c>
      <c r="L19" s="77">
        <v>1.177164351851852E-3</v>
      </c>
      <c r="M19" s="61">
        <v>17</v>
      </c>
      <c r="N19" s="77">
        <v>3.5270023148148148E-3</v>
      </c>
      <c r="O19" s="61">
        <v>18</v>
      </c>
      <c r="P19" s="77">
        <v>3.5004050925925927E-3</v>
      </c>
      <c r="Q19" s="61">
        <v>16</v>
      </c>
      <c r="R19" s="77">
        <v>3.6301041666666669E-3</v>
      </c>
      <c r="S19" s="61">
        <v>0</v>
      </c>
      <c r="T19" s="77">
        <v>0</v>
      </c>
      <c r="U19" s="61">
        <v>0</v>
      </c>
      <c r="V19" s="77">
        <v>0</v>
      </c>
      <c r="W19" s="107">
        <v>58</v>
      </c>
      <c r="X19" s="100">
        <v>1.1834675925925927E-2</v>
      </c>
      <c r="Y19" s="78">
        <v>16.336174690664986</v>
      </c>
      <c r="Z19" s="102">
        <v>81.500257728395724</v>
      </c>
      <c r="AA19" s="102">
        <v>4</v>
      </c>
      <c r="AB19" s="94">
        <v>8</v>
      </c>
      <c r="AC19" s="116">
        <v>53</v>
      </c>
      <c r="AD19" s="97">
        <v>7</v>
      </c>
      <c r="AE19" s="32">
        <v>17</v>
      </c>
      <c r="AF19" s="32">
        <v>18</v>
      </c>
      <c r="AG19" s="32">
        <v>16</v>
      </c>
      <c r="AH19" s="32">
        <v>0</v>
      </c>
      <c r="AI19" s="32">
        <v>0</v>
      </c>
    </row>
    <row r="20" spans="1:35" ht="13.5" customHeight="1" x14ac:dyDescent="0.2">
      <c r="A20" s="8">
        <v>1</v>
      </c>
      <c r="B20" s="16" t="s">
        <v>71</v>
      </c>
      <c r="C20" s="8">
        <v>2</v>
      </c>
      <c r="D20" s="8" t="s">
        <v>81</v>
      </c>
      <c r="E20" s="8">
        <v>2.4</v>
      </c>
      <c r="F20" s="8">
        <v>10</v>
      </c>
      <c r="G20" s="8">
        <v>12</v>
      </c>
      <c r="H20" s="66">
        <v>15689</v>
      </c>
      <c r="I20" s="84" t="s">
        <v>75</v>
      </c>
      <c r="J20" s="81">
        <v>6</v>
      </c>
      <c r="K20" s="61">
        <v>17</v>
      </c>
      <c r="L20" s="77">
        <v>3.6542013888888891E-3</v>
      </c>
      <c r="M20" s="61">
        <v>19</v>
      </c>
      <c r="N20" s="77">
        <v>3.5503587962962967E-3</v>
      </c>
      <c r="O20" s="61">
        <v>20</v>
      </c>
      <c r="P20" s="77">
        <v>3.5953125E-3</v>
      </c>
      <c r="Q20" s="61">
        <v>0</v>
      </c>
      <c r="R20" s="77">
        <v>0</v>
      </c>
      <c r="S20" s="61">
        <v>0</v>
      </c>
      <c r="T20" s="77">
        <v>0</v>
      </c>
      <c r="U20" s="61">
        <v>0</v>
      </c>
      <c r="V20" s="77">
        <v>0</v>
      </c>
      <c r="W20" s="107">
        <v>56</v>
      </c>
      <c r="X20" s="100">
        <v>1.0799872685185185E-2</v>
      </c>
      <c r="Y20" s="78">
        <v>17.284154369961065</v>
      </c>
      <c r="Z20" s="102">
        <v>86.229675088756196</v>
      </c>
      <c r="AA20" s="102">
        <v>4</v>
      </c>
      <c r="AB20" s="94">
        <v>9</v>
      </c>
      <c r="AC20" s="116">
        <v>40</v>
      </c>
      <c r="AD20" s="97">
        <v>17</v>
      </c>
      <c r="AE20" s="32">
        <v>19</v>
      </c>
      <c r="AF20" s="32">
        <v>20</v>
      </c>
      <c r="AG20" s="32">
        <v>0</v>
      </c>
      <c r="AH20" s="32">
        <v>0</v>
      </c>
      <c r="AI20" s="32">
        <v>0</v>
      </c>
    </row>
    <row r="21" spans="1:35" ht="13.5" customHeight="1" x14ac:dyDescent="0.2">
      <c r="A21" s="8">
        <v>10</v>
      </c>
      <c r="B21" s="16" t="s">
        <v>93</v>
      </c>
      <c r="C21" s="8" t="s">
        <v>139</v>
      </c>
      <c r="D21" s="8" t="s">
        <v>140</v>
      </c>
      <c r="E21" s="8">
        <v>2.4</v>
      </c>
      <c r="F21" s="8">
        <v>7.5</v>
      </c>
      <c r="G21" s="8" t="s">
        <v>125</v>
      </c>
      <c r="H21" s="66">
        <v>550554</v>
      </c>
      <c r="I21" s="84" t="s">
        <v>94</v>
      </c>
      <c r="J21" s="81">
        <v>3</v>
      </c>
      <c r="K21" s="61">
        <v>0</v>
      </c>
      <c r="L21" s="77">
        <v>0</v>
      </c>
      <c r="M21" s="61">
        <v>21</v>
      </c>
      <c r="N21" s="77">
        <v>3.5778703703703706E-3</v>
      </c>
      <c r="O21" s="61">
        <v>17</v>
      </c>
      <c r="P21" s="77">
        <v>2.7324189814814815E-3</v>
      </c>
      <c r="Q21" s="61">
        <v>7</v>
      </c>
      <c r="R21" s="77">
        <v>1.1890162037037036E-3</v>
      </c>
      <c r="S21" s="61">
        <v>0</v>
      </c>
      <c r="T21" s="77">
        <v>0</v>
      </c>
      <c r="U21" s="61">
        <v>0</v>
      </c>
      <c r="V21" s="77">
        <v>0</v>
      </c>
      <c r="W21" s="107">
        <v>45</v>
      </c>
      <c r="X21" s="100">
        <v>7.4993055555555551E-3</v>
      </c>
      <c r="Y21" s="78">
        <v>20.001852023335495</v>
      </c>
      <c r="Z21" s="102">
        <v>99.788115995025436</v>
      </c>
      <c r="AA21" s="102">
        <v>4</v>
      </c>
      <c r="AB21" s="94">
        <v>10</v>
      </c>
      <c r="AC21" s="116">
        <v>30</v>
      </c>
      <c r="AD21" s="97">
        <v>0</v>
      </c>
      <c r="AE21" s="32">
        <v>21</v>
      </c>
      <c r="AF21" s="32">
        <v>17</v>
      </c>
      <c r="AG21" s="32">
        <v>7</v>
      </c>
      <c r="AH21" s="32">
        <v>0</v>
      </c>
      <c r="AI21" s="32">
        <v>0</v>
      </c>
    </row>
    <row r="22" spans="1:35" ht="13.5" customHeight="1" x14ac:dyDescent="0.2">
      <c r="A22" s="8">
        <v>7</v>
      </c>
      <c r="B22" s="16" t="s">
        <v>128</v>
      </c>
      <c r="C22" s="8" t="s">
        <v>139</v>
      </c>
      <c r="D22" s="8" t="s">
        <v>138</v>
      </c>
      <c r="E22" s="8">
        <v>0</v>
      </c>
      <c r="F22" s="8">
        <v>5.5</v>
      </c>
      <c r="G22" s="8">
        <v>2</v>
      </c>
      <c r="H22" s="66">
        <v>1616</v>
      </c>
      <c r="I22" s="84" t="s">
        <v>129</v>
      </c>
      <c r="J22" s="81">
        <v>5</v>
      </c>
      <c r="K22" s="61">
        <v>12</v>
      </c>
      <c r="L22" s="77">
        <v>3.4691203703703707E-3</v>
      </c>
      <c r="M22" s="61">
        <v>0</v>
      </c>
      <c r="N22" s="77">
        <v>0</v>
      </c>
      <c r="O22" s="61">
        <v>11</v>
      </c>
      <c r="P22" s="77">
        <v>3.3321527777777781E-3</v>
      </c>
      <c r="Q22" s="61">
        <v>0</v>
      </c>
      <c r="R22" s="77">
        <v>0</v>
      </c>
      <c r="S22" s="61">
        <v>0</v>
      </c>
      <c r="T22" s="77">
        <v>0</v>
      </c>
      <c r="U22" s="61">
        <v>0</v>
      </c>
      <c r="V22" s="77">
        <v>0</v>
      </c>
      <c r="W22" s="107">
        <v>23</v>
      </c>
      <c r="X22" s="100">
        <v>6.8012731481481483E-3</v>
      </c>
      <c r="Y22" s="78">
        <v>5.52</v>
      </c>
      <c r="Z22" s="102">
        <v>27.53896987388492</v>
      </c>
      <c r="AA22" s="102">
        <v>4</v>
      </c>
      <c r="AB22" s="94">
        <v>11</v>
      </c>
      <c r="AC22" s="116">
        <v>22</v>
      </c>
      <c r="AD22" s="97">
        <v>12</v>
      </c>
      <c r="AE22" s="32">
        <v>0</v>
      </c>
      <c r="AF22" s="32">
        <v>11</v>
      </c>
      <c r="AG22" s="32">
        <v>0</v>
      </c>
      <c r="AH22" s="32">
        <v>0</v>
      </c>
      <c r="AI22" s="32">
        <v>0</v>
      </c>
    </row>
    <row r="23" spans="1:35" ht="13.5" customHeight="1" x14ac:dyDescent="0.2">
      <c r="A23" s="8">
        <v>2</v>
      </c>
      <c r="B23" s="16" t="s">
        <v>126</v>
      </c>
      <c r="C23" s="8" t="s">
        <v>139</v>
      </c>
      <c r="D23" s="8" t="s">
        <v>138</v>
      </c>
      <c r="E23" s="8">
        <v>0</v>
      </c>
      <c r="F23" s="8">
        <v>4.25</v>
      </c>
      <c r="G23" s="8">
        <v>1</v>
      </c>
      <c r="H23" s="66">
        <v>2378</v>
      </c>
      <c r="I23" s="84" t="s">
        <v>127</v>
      </c>
      <c r="J23" s="81">
        <v>4</v>
      </c>
      <c r="K23" s="61">
        <v>0</v>
      </c>
      <c r="L23" s="77">
        <v>0</v>
      </c>
      <c r="M23" s="61">
        <v>1</v>
      </c>
      <c r="N23" s="77">
        <v>1.7521064814814814E-3</v>
      </c>
      <c r="O23" s="61">
        <v>0</v>
      </c>
      <c r="P23" s="77">
        <v>0</v>
      </c>
      <c r="Q23" s="61">
        <v>0</v>
      </c>
      <c r="R23" s="77">
        <v>0</v>
      </c>
      <c r="S23" s="61">
        <v>0</v>
      </c>
      <c r="T23" s="77">
        <v>0</v>
      </c>
      <c r="U23" s="61">
        <v>0</v>
      </c>
      <c r="V23" s="77">
        <v>0</v>
      </c>
      <c r="W23" s="107">
        <v>1</v>
      </c>
      <c r="X23" s="100">
        <v>1.7521064814814814E-3</v>
      </c>
      <c r="Y23" s="78">
        <v>0.24</v>
      </c>
      <c r="Z23" s="102">
        <v>1.1973465162558661</v>
      </c>
      <c r="AA23" s="102">
        <v>4</v>
      </c>
      <c r="AB23" s="94">
        <v>12</v>
      </c>
      <c r="AC23" s="116">
        <v>17</v>
      </c>
      <c r="AD23" s="97">
        <v>0</v>
      </c>
      <c r="AE23" s="32">
        <v>1</v>
      </c>
      <c r="AF23" s="32">
        <v>0</v>
      </c>
      <c r="AG23" s="32">
        <v>0</v>
      </c>
      <c r="AH23" s="32">
        <v>0</v>
      </c>
      <c r="AI23" s="32">
        <v>0</v>
      </c>
    </row>
    <row r="24" spans="1:35" ht="13.5" customHeight="1" x14ac:dyDescent="0.2">
      <c r="A24" s="8">
        <v>13</v>
      </c>
      <c r="B24" s="16" t="s">
        <v>41</v>
      </c>
      <c r="C24" s="8" t="s">
        <v>41</v>
      </c>
      <c r="D24" s="8" t="s">
        <v>41</v>
      </c>
      <c r="E24" s="8" t="s">
        <v>41</v>
      </c>
      <c r="F24" s="8" t="s">
        <v>41</v>
      </c>
      <c r="G24" s="8" t="s">
        <v>41</v>
      </c>
      <c r="H24" s="66" t="s">
        <v>41</v>
      </c>
      <c r="I24" s="84" t="s">
        <v>41</v>
      </c>
      <c r="J24" s="81"/>
      <c r="K24" s="61">
        <v>0</v>
      </c>
      <c r="L24" s="77">
        <v>0</v>
      </c>
      <c r="M24" s="61">
        <v>0</v>
      </c>
      <c r="N24" s="77">
        <v>0</v>
      </c>
      <c r="O24" s="61">
        <v>0</v>
      </c>
      <c r="P24" s="77">
        <v>0</v>
      </c>
      <c r="Q24" s="61">
        <v>0</v>
      </c>
      <c r="R24" s="77">
        <v>0</v>
      </c>
      <c r="S24" s="61">
        <v>0</v>
      </c>
      <c r="T24" s="77">
        <v>0</v>
      </c>
      <c r="U24" s="61">
        <v>0</v>
      </c>
      <c r="V24" s="77">
        <v>0</v>
      </c>
      <c r="W24" s="107">
        <v>0</v>
      </c>
      <c r="X24" s="100">
        <v>0</v>
      </c>
      <c r="Y24" s="78">
        <v>0</v>
      </c>
      <c r="Z24" s="102">
        <v>0</v>
      </c>
      <c r="AA24" s="102">
        <v>0</v>
      </c>
      <c r="AB24" s="94"/>
      <c r="AC24" s="116">
        <v>0</v>
      </c>
      <c r="AD24" s="97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</row>
    <row r="25" spans="1:35" ht="13.5" customHeight="1" x14ac:dyDescent="0.2">
      <c r="A25" s="8">
        <v>14</v>
      </c>
      <c r="B25" s="16" t="s">
        <v>41</v>
      </c>
      <c r="C25" s="8" t="s">
        <v>41</v>
      </c>
      <c r="D25" s="8" t="s">
        <v>41</v>
      </c>
      <c r="E25" s="8" t="s">
        <v>41</v>
      </c>
      <c r="F25" s="8" t="s">
        <v>41</v>
      </c>
      <c r="G25" s="8" t="s">
        <v>41</v>
      </c>
      <c r="H25" s="66" t="s">
        <v>41</v>
      </c>
      <c r="I25" s="84" t="s">
        <v>41</v>
      </c>
      <c r="J25" s="81"/>
      <c r="K25" s="61">
        <v>0</v>
      </c>
      <c r="L25" s="77">
        <v>0</v>
      </c>
      <c r="M25" s="61">
        <v>0</v>
      </c>
      <c r="N25" s="77">
        <v>0</v>
      </c>
      <c r="O25" s="61">
        <v>0</v>
      </c>
      <c r="P25" s="77">
        <v>0</v>
      </c>
      <c r="Q25" s="61">
        <v>0</v>
      </c>
      <c r="R25" s="77">
        <v>0</v>
      </c>
      <c r="S25" s="61">
        <v>0</v>
      </c>
      <c r="T25" s="77">
        <v>0</v>
      </c>
      <c r="U25" s="61">
        <v>0</v>
      </c>
      <c r="V25" s="77">
        <v>0</v>
      </c>
      <c r="W25" s="107">
        <v>0</v>
      </c>
      <c r="X25" s="100">
        <v>0</v>
      </c>
      <c r="Y25" s="78">
        <v>0</v>
      </c>
      <c r="Z25" s="102">
        <v>0</v>
      </c>
      <c r="AA25" s="102">
        <v>0</v>
      </c>
      <c r="AB25" s="94"/>
      <c r="AC25" s="116">
        <v>0</v>
      </c>
      <c r="AD25" s="97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</row>
    <row r="26" spans="1:35" ht="13.5" hidden="1" customHeight="1" x14ac:dyDescent="0.2">
      <c r="A26" s="8">
        <v>15</v>
      </c>
      <c r="B26" s="16" t="s">
        <v>41</v>
      </c>
      <c r="C26" s="8" t="s">
        <v>41</v>
      </c>
      <c r="D26" s="8" t="s">
        <v>41</v>
      </c>
      <c r="E26" s="8" t="s">
        <v>41</v>
      </c>
      <c r="F26" s="8" t="s">
        <v>41</v>
      </c>
      <c r="G26" s="8" t="s">
        <v>41</v>
      </c>
      <c r="H26" s="66" t="s">
        <v>41</v>
      </c>
      <c r="I26" s="84" t="s">
        <v>41</v>
      </c>
      <c r="J26" s="81"/>
      <c r="K26" s="61">
        <v>0</v>
      </c>
      <c r="L26" s="77">
        <v>0</v>
      </c>
      <c r="M26" s="61">
        <v>0</v>
      </c>
      <c r="N26" s="77">
        <v>0</v>
      </c>
      <c r="O26" s="61">
        <v>0</v>
      </c>
      <c r="P26" s="77">
        <v>0</v>
      </c>
      <c r="Q26" s="61">
        <v>0</v>
      </c>
      <c r="R26" s="77">
        <v>0</v>
      </c>
      <c r="S26" s="61">
        <v>0</v>
      </c>
      <c r="T26" s="77">
        <v>0</v>
      </c>
      <c r="U26" s="61">
        <v>0</v>
      </c>
      <c r="V26" s="77">
        <v>0</v>
      </c>
      <c r="W26" s="107">
        <v>0</v>
      </c>
      <c r="X26" s="100">
        <v>0</v>
      </c>
      <c r="Y26" s="78">
        <v>0</v>
      </c>
      <c r="Z26" s="102">
        <v>0</v>
      </c>
      <c r="AA26" s="102">
        <v>0</v>
      </c>
      <c r="AB26" s="94"/>
      <c r="AC26" s="116">
        <v>0</v>
      </c>
      <c r="AD26" s="97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</row>
    <row r="27" spans="1:35" ht="13.5" hidden="1" customHeight="1" x14ac:dyDescent="0.2">
      <c r="A27" s="8">
        <v>16</v>
      </c>
      <c r="B27" s="16" t="s">
        <v>41</v>
      </c>
      <c r="C27" s="8" t="s">
        <v>41</v>
      </c>
      <c r="D27" s="8" t="s">
        <v>41</v>
      </c>
      <c r="E27" s="8" t="s">
        <v>41</v>
      </c>
      <c r="F27" s="8" t="s">
        <v>41</v>
      </c>
      <c r="G27" s="8" t="s">
        <v>41</v>
      </c>
      <c r="H27" s="66" t="s">
        <v>41</v>
      </c>
      <c r="I27" s="84" t="s">
        <v>41</v>
      </c>
      <c r="J27" s="81"/>
      <c r="K27" s="61">
        <v>0</v>
      </c>
      <c r="L27" s="77">
        <v>0</v>
      </c>
      <c r="M27" s="61">
        <v>0</v>
      </c>
      <c r="N27" s="77">
        <v>0</v>
      </c>
      <c r="O27" s="61">
        <v>0</v>
      </c>
      <c r="P27" s="77">
        <v>0</v>
      </c>
      <c r="Q27" s="61">
        <v>0</v>
      </c>
      <c r="R27" s="77">
        <v>0</v>
      </c>
      <c r="S27" s="61">
        <v>0</v>
      </c>
      <c r="T27" s="77">
        <v>0</v>
      </c>
      <c r="U27" s="61">
        <v>0</v>
      </c>
      <c r="V27" s="77">
        <v>0</v>
      </c>
      <c r="W27" s="107">
        <v>0</v>
      </c>
      <c r="X27" s="100">
        <v>0</v>
      </c>
      <c r="Y27" s="78">
        <v>0</v>
      </c>
      <c r="Z27" s="102">
        <v>0</v>
      </c>
      <c r="AA27" s="102">
        <v>0</v>
      </c>
      <c r="AB27" s="94"/>
      <c r="AC27" s="116">
        <v>0</v>
      </c>
      <c r="AD27" s="97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</row>
    <row r="28" spans="1:35" ht="13.5" hidden="1" customHeight="1" x14ac:dyDescent="0.2">
      <c r="A28" s="8">
        <v>17</v>
      </c>
      <c r="B28" s="16" t="s">
        <v>41</v>
      </c>
      <c r="C28" s="8" t="s">
        <v>41</v>
      </c>
      <c r="D28" s="8" t="s">
        <v>41</v>
      </c>
      <c r="E28" s="8" t="s">
        <v>41</v>
      </c>
      <c r="F28" s="8" t="s">
        <v>41</v>
      </c>
      <c r="G28" s="8" t="s">
        <v>41</v>
      </c>
      <c r="H28" s="66" t="s">
        <v>41</v>
      </c>
      <c r="I28" s="84" t="s">
        <v>41</v>
      </c>
      <c r="J28" s="81"/>
      <c r="K28" s="61">
        <v>0</v>
      </c>
      <c r="L28" s="77">
        <v>0</v>
      </c>
      <c r="M28" s="61">
        <v>0</v>
      </c>
      <c r="N28" s="77">
        <v>0</v>
      </c>
      <c r="O28" s="61">
        <v>0</v>
      </c>
      <c r="P28" s="77">
        <v>0</v>
      </c>
      <c r="Q28" s="61">
        <v>0</v>
      </c>
      <c r="R28" s="77">
        <v>0</v>
      </c>
      <c r="S28" s="61">
        <v>0</v>
      </c>
      <c r="T28" s="77">
        <v>0</v>
      </c>
      <c r="U28" s="61">
        <v>0</v>
      </c>
      <c r="V28" s="77">
        <v>0</v>
      </c>
      <c r="W28" s="107">
        <v>0</v>
      </c>
      <c r="X28" s="100">
        <v>0</v>
      </c>
      <c r="Y28" s="78">
        <v>0</v>
      </c>
      <c r="Z28" s="102">
        <v>0</v>
      </c>
      <c r="AA28" s="102">
        <v>0</v>
      </c>
      <c r="AB28" s="94"/>
      <c r="AC28" s="116">
        <v>0</v>
      </c>
      <c r="AD28" s="97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</row>
    <row r="29" spans="1:35" ht="13.5" hidden="1" customHeight="1" x14ac:dyDescent="0.2">
      <c r="A29" s="8">
        <v>18</v>
      </c>
      <c r="B29" s="16" t="s">
        <v>41</v>
      </c>
      <c r="C29" s="8" t="s">
        <v>41</v>
      </c>
      <c r="D29" s="8" t="s">
        <v>41</v>
      </c>
      <c r="E29" s="8" t="s">
        <v>41</v>
      </c>
      <c r="F29" s="8" t="s">
        <v>41</v>
      </c>
      <c r="G29" s="8" t="s">
        <v>41</v>
      </c>
      <c r="H29" s="66" t="s">
        <v>41</v>
      </c>
      <c r="I29" s="84" t="s">
        <v>41</v>
      </c>
      <c r="J29" s="81">
        <v>0</v>
      </c>
      <c r="K29" s="61">
        <v>0</v>
      </c>
      <c r="L29" s="77">
        <v>0</v>
      </c>
      <c r="M29" s="61">
        <v>0</v>
      </c>
      <c r="N29" s="77">
        <v>0</v>
      </c>
      <c r="O29" s="61">
        <v>0</v>
      </c>
      <c r="P29" s="77">
        <v>0</v>
      </c>
      <c r="Q29" s="61">
        <v>0</v>
      </c>
      <c r="R29" s="77">
        <v>0</v>
      </c>
      <c r="S29" s="61">
        <v>0</v>
      </c>
      <c r="T29" s="77">
        <v>0</v>
      </c>
      <c r="U29" s="61">
        <v>0</v>
      </c>
      <c r="V29" s="77">
        <v>0</v>
      </c>
      <c r="W29" s="107">
        <v>0</v>
      </c>
      <c r="X29" s="100">
        <v>0</v>
      </c>
      <c r="Y29" s="78">
        <v>0</v>
      </c>
      <c r="Z29" s="102">
        <v>0</v>
      </c>
      <c r="AA29" s="102">
        <v>0</v>
      </c>
      <c r="AB29" s="94"/>
      <c r="AC29" s="116">
        <v>0</v>
      </c>
      <c r="AD29" s="97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</row>
    <row r="30" spans="1:35" ht="13.5" hidden="1" customHeight="1" x14ac:dyDescent="0.2">
      <c r="A30" s="8">
        <v>19</v>
      </c>
      <c r="B30" s="16" t="s">
        <v>41</v>
      </c>
      <c r="C30" s="8" t="s">
        <v>41</v>
      </c>
      <c r="D30" s="8" t="s">
        <v>41</v>
      </c>
      <c r="E30" s="8" t="s">
        <v>41</v>
      </c>
      <c r="F30" s="8" t="s">
        <v>41</v>
      </c>
      <c r="G30" s="8" t="s">
        <v>41</v>
      </c>
      <c r="H30" s="66" t="s">
        <v>41</v>
      </c>
      <c r="I30" s="84" t="s">
        <v>41</v>
      </c>
      <c r="J30" s="81">
        <v>0</v>
      </c>
      <c r="K30" s="61">
        <v>0</v>
      </c>
      <c r="L30" s="77">
        <v>0</v>
      </c>
      <c r="M30" s="61">
        <v>0</v>
      </c>
      <c r="N30" s="77">
        <v>0</v>
      </c>
      <c r="O30" s="61">
        <v>0</v>
      </c>
      <c r="P30" s="77">
        <v>0</v>
      </c>
      <c r="Q30" s="61">
        <v>0</v>
      </c>
      <c r="R30" s="77">
        <v>0</v>
      </c>
      <c r="S30" s="61">
        <v>0</v>
      </c>
      <c r="T30" s="77">
        <v>0</v>
      </c>
      <c r="U30" s="61">
        <v>0</v>
      </c>
      <c r="V30" s="77">
        <v>0</v>
      </c>
      <c r="W30" s="107">
        <v>0</v>
      </c>
      <c r="X30" s="100">
        <v>0</v>
      </c>
      <c r="Y30" s="78">
        <v>0</v>
      </c>
      <c r="Z30" s="102">
        <v>0</v>
      </c>
      <c r="AA30" s="102">
        <v>0</v>
      </c>
      <c r="AB30" s="94"/>
      <c r="AC30" s="116">
        <v>0</v>
      </c>
      <c r="AD30" s="97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</row>
    <row r="31" spans="1:35" ht="13.5" hidden="1" customHeight="1" x14ac:dyDescent="0.2">
      <c r="A31" s="8">
        <v>20</v>
      </c>
      <c r="B31" s="16" t="s">
        <v>41</v>
      </c>
      <c r="C31" s="8" t="s">
        <v>41</v>
      </c>
      <c r="D31" s="8" t="s">
        <v>41</v>
      </c>
      <c r="E31" s="8" t="s">
        <v>41</v>
      </c>
      <c r="F31" s="8" t="s">
        <v>41</v>
      </c>
      <c r="G31" s="8" t="s">
        <v>41</v>
      </c>
      <c r="H31" s="66" t="s">
        <v>41</v>
      </c>
      <c r="I31" s="84" t="s">
        <v>41</v>
      </c>
      <c r="J31" s="81">
        <v>0</v>
      </c>
      <c r="K31" s="61">
        <v>0</v>
      </c>
      <c r="L31" s="77">
        <v>0</v>
      </c>
      <c r="M31" s="61">
        <v>0</v>
      </c>
      <c r="N31" s="77">
        <v>0</v>
      </c>
      <c r="O31" s="61">
        <v>0</v>
      </c>
      <c r="P31" s="77">
        <v>0</v>
      </c>
      <c r="Q31" s="61">
        <v>0</v>
      </c>
      <c r="R31" s="77">
        <v>0</v>
      </c>
      <c r="S31" s="61">
        <v>0</v>
      </c>
      <c r="T31" s="77">
        <v>0</v>
      </c>
      <c r="U31" s="61">
        <v>0</v>
      </c>
      <c r="V31" s="77">
        <v>0</v>
      </c>
      <c r="W31" s="107">
        <v>0</v>
      </c>
      <c r="X31" s="100">
        <v>0</v>
      </c>
      <c r="Y31" s="78">
        <v>0</v>
      </c>
      <c r="Z31" s="102">
        <v>0</v>
      </c>
      <c r="AA31" s="102">
        <v>0</v>
      </c>
      <c r="AB31" s="94"/>
      <c r="AC31" s="116">
        <v>0</v>
      </c>
      <c r="AD31" s="97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</row>
    <row r="32" spans="1:35" ht="13.5" hidden="1" customHeight="1" x14ac:dyDescent="0.2">
      <c r="A32" s="8">
        <v>21</v>
      </c>
      <c r="B32" s="16" t="s">
        <v>41</v>
      </c>
      <c r="C32" s="8" t="s">
        <v>41</v>
      </c>
      <c r="D32" s="8" t="s">
        <v>41</v>
      </c>
      <c r="E32" s="8" t="s">
        <v>41</v>
      </c>
      <c r="F32" s="8" t="s">
        <v>41</v>
      </c>
      <c r="G32" s="8" t="s">
        <v>41</v>
      </c>
      <c r="H32" s="66" t="s">
        <v>41</v>
      </c>
      <c r="I32" s="84" t="s">
        <v>41</v>
      </c>
      <c r="J32" s="81">
        <v>0</v>
      </c>
      <c r="K32" s="61">
        <v>0</v>
      </c>
      <c r="L32" s="77">
        <v>0</v>
      </c>
      <c r="M32" s="61">
        <v>0</v>
      </c>
      <c r="N32" s="77">
        <v>0</v>
      </c>
      <c r="O32" s="61">
        <v>0</v>
      </c>
      <c r="P32" s="77">
        <v>0</v>
      </c>
      <c r="Q32" s="61">
        <v>0</v>
      </c>
      <c r="R32" s="77">
        <v>0</v>
      </c>
      <c r="S32" s="61">
        <v>0</v>
      </c>
      <c r="T32" s="77">
        <v>0</v>
      </c>
      <c r="U32" s="61">
        <v>0</v>
      </c>
      <c r="V32" s="77">
        <v>0</v>
      </c>
      <c r="W32" s="107">
        <v>0</v>
      </c>
      <c r="X32" s="100">
        <v>0</v>
      </c>
      <c r="Y32" s="78">
        <v>0</v>
      </c>
      <c r="Z32" s="102">
        <v>0</v>
      </c>
      <c r="AA32" s="102">
        <v>0</v>
      </c>
      <c r="AB32" s="94"/>
      <c r="AC32" s="116">
        <v>0</v>
      </c>
      <c r="AD32" s="97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</row>
    <row r="33" spans="1:35" ht="13.5" hidden="1" customHeight="1" x14ac:dyDescent="0.2">
      <c r="A33" s="8">
        <v>22</v>
      </c>
      <c r="B33" s="16" t="s">
        <v>41</v>
      </c>
      <c r="C33" s="8" t="s">
        <v>41</v>
      </c>
      <c r="D33" s="8" t="s">
        <v>41</v>
      </c>
      <c r="E33" s="8" t="s">
        <v>41</v>
      </c>
      <c r="F33" s="8" t="s">
        <v>41</v>
      </c>
      <c r="G33" s="8" t="s">
        <v>41</v>
      </c>
      <c r="H33" s="66" t="s">
        <v>41</v>
      </c>
      <c r="I33" s="84" t="s">
        <v>41</v>
      </c>
      <c r="J33" s="81">
        <v>0</v>
      </c>
      <c r="K33" s="61">
        <v>0</v>
      </c>
      <c r="L33" s="77">
        <v>0</v>
      </c>
      <c r="M33" s="61">
        <v>0</v>
      </c>
      <c r="N33" s="77">
        <v>0</v>
      </c>
      <c r="O33" s="61">
        <v>0</v>
      </c>
      <c r="P33" s="77">
        <v>0</v>
      </c>
      <c r="Q33" s="61">
        <v>0</v>
      </c>
      <c r="R33" s="77">
        <v>0</v>
      </c>
      <c r="S33" s="61">
        <v>0</v>
      </c>
      <c r="T33" s="77">
        <v>0</v>
      </c>
      <c r="U33" s="61">
        <v>0</v>
      </c>
      <c r="V33" s="77">
        <v>0</v>
      </c>
      <c r="W33" s="107">
        <v>0</v>
      </c>
      <c r="X33" s="100">
        <v>0</v>
      </c>
      <c r="Y33" s="78">
        <v>0</v>
      </c>
      <c r="Z33" s="102">
        <v>0</v>
      </c>
      <c r="AA33" s="102">
        <v>0</v>
      </c>
      <c r="AB33" s="94"/>
      <c r="AC33" s="116">
        <v>0</v>
      </c>
      <c r="AD33" s="97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</row>
    <row r="34" spans="1:35" ht="13.5" hidden="1" customHeight="1" x14ac:dyDescent="0.2">
      <c r="A34" s="8">
        <v>23</v>
      </c>
      <c r="B34" s="16" t="s">
        <v>41</v>
      </c>
      <c r="C34" s="8" t="s">
        <v>41</v>
      </c>
      <c r="D34" s="8" t="s">
        <v>41</v>
      </c>
      <c r="E34" s="8" t="s">
        <v>41</v>
      </c>
      <c r="F34" s="8" t="s">
        <v>41</v>
      </c>
      <c r="G34" s="8" t="s">
        <v>41</v>
      </c>
      <c r="H34" s="66" t="s">
        <v>41</v>
      </c>
      <c r="I34" s="84" t="s">
        <v>41</v>
      </c>
      <c r="J34" s="81">
        <v>0</v>
      </c>
      <c r="K34" s="61">
        <v>0</v>
      </c>
      <c r="L34" s="77">
        <v>0</v>
      </c>
      <c r="M34" s="61">
        <v>0</v>
      </c>
      <c r="N34" s="77">
        <v>0</v>
      </c>
      <c r="O34" s="61">
        <v>0</v>
      </c>
      <c r="P34" s="77">
        <v>0</v>
      </c>
      <c r="Q34" s="61">
        <v>0</v>
      </c>
      <c r="R34" s="77">
        <v>0</v>
      </c>
      <c r="S34" s="61">
        <v>0</v>
      </c>
      <c r="T34" s="77">
        <v>0</v>
      </c>
      <c r="U34" s="61">
        <v>0</v>
      </c>
      <c r="V34" s="77">
        <v>0</v>
      </c>
      <c r="W34" s="107">
        <v>0</v>
      </c>
      <c r="X34" s="100">
        <v>0</v>
      </c>
      <c r="Y34" s="78">
        <v>0</v>
      </c>
      <c r="Z34" s="102">
        <v>0</v>
      </c>
      <c r="AA34" s="102">
        <v>0</v>
      </c>
      <c r="AB34" s="94"/>
      <c r="AC34" s="116">
        <v>0</v>
      </c>
      <c r="AD34" s="97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</row>
    <row r="35" spans="1:35" ht="13.5" hidden="1" customHeight="1" x14ac:dyDescent="0.2">
      <c r="A35" s="8">
        <v>24</v>
      </c>
      <c r="B35" s="16" t="s">
        <v>41</v>
      </c>
      <c r="C35" s="8" t="s">
        <v>41</v>
      </c>
      <c r="D35" s="8" t="s">
        <v>41</v>
      </c>
      <c r="E35" s="8" t="s">
        <v>41</v>
      </c>
      <c r="F35" s="8" t="s">
        <v>41</v>
      </c>
      <c r="G35" s="8" t="s">
        <v>41</v>
      </c>
      <c r="H35" s="66" t="s">
        <v>41</v>
      </c>
      <c r="I35" s="84" t="s">
        <v>41</v>
      </c>
      <c r="J35" s="81">
        <v>0</v>
      </c>
      <c r="K35" s="61">
        <v>0</v>
      </c>
      <c r="L35" s="77">
        <v>0</v>
      </c>
      <c r="M35" s="61">
        <v>0</v>
      </c>
      <c r="N35" s="77">
        <v>0</v>
      </c>
      <c r="O35" s="61">
        <v>0</v>
      </c>
      <c r="P35" s="77">
        <v>0</v>
      </c>
      <c r="Q35" s="61">
        <v>0</v>
      </c>
      <c r="R35" s="77">
        <v>0</v>
      </c>
      <c r="S35" s="61">
        <v>0</v>
      </c>
      <c r="T35" s="77">
        <v>0</v>
      </c>
      <c r="U35" s="61">
        <v>0</v>
      </c>
      <c r="V35" s="77">
        <v>0</v>
      </c>
      <c r="W35" s="107">
        <v>0</v>
      </c>
      <c r="X35" s="100">
        <v>0</v>
      </c>
      <c r="Y35" s="78">
        <v>0</v>
      </c>
      <c r="Z35" s="102">
        <v>0</v>
      </c>
      <c r="AA35" s="102">
        <v>0</v>
      </c>
      <c r="AB35" s="94"/>
      <c r="AC35" s="116">
        <v>0</v>
      </c>
      <c r="AD35" s="97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</row>
    <row r="36" spans="1:35" ht="13.5" hidden="1" customHeight="1" x14ac:dyDescent="0.2">
      <c r="A36" s="8">
        <v>25</v>
      </c>
      <c r="B36" s="16" t="s">
        <v>41</v>
      </c>
      <c r="C36" s="8" t="s">
        <v>41</v>
      </c>
      <c r="D36" s="8" t="s">
        <v>41</v>
      </c>
      <c r="E36" s="8" t="s">
        <v>41</v>
      </c>
      <c r="F36" s="8" t="s">
        <v>41</v>
      </c>
      <c r="G36" s="8" t="s">
        <v>41</v>
      </c>
      <c r="H36" s="66" t="s">
        <v>41</v>
      </c>
      <c r="I36" s="84" t="s">
        <v>41</v>
      </c>
      <c r="J36" s="81">
        <v>0</v>
      </c>
      <c r="K36" s="61">
        <v>0</v>
      </c>
      <c r="L36" s="77">
        <v>0</v>
      </c>
      <c r="M36" s="61">
        <v>0</v>
      </c>
      <c r="N36" s="77">
        <v>0</v>
      </c>
      <c r="O36" s="61">
        <v>0</v>
      </c>
      <c r="P36" s="77">
        <v>0</v>
      </c>
      <c r="Q36" s="61">
        <v>0</v>
      </c>
      <c r="R36" s="77">
        <v>0</v>
      </c>
      <c r="S36" s="61">
        <v>0</v>
      </c>
      <c r="T36" s="77">
        <v>0</v>
      </c>
      <c r="U36" s="61">
        <v>0</v>
      </c>
      <c r="V36" s="77">
        <v>0</v>
      </c>
      <c r="W36" s="107">
        <v>0</v>
      </c>
      <c r="X36" s="100">
        <v>0</v>
      </c>
      <c r="Y36" s="78">
        <v>0</v>
      </c>
      <c r="Z36" s="102">
        <v>0</v>
      </c>
      <c r="AA36" s="102">
        <v>0</v>
      </c>
      <c r="AB36" s="94"/>
      <c r="AC36" s="116">
        <v>0</v>
      </c>
      <c r="AD36" s="97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</row>
    <row r="37" spans="1:35" ht="13.5" hidden="1" customHeight="1" x14ac:dyDescent="0.2">
      <c r="A37" s="8">
        <v>26</v>
      </c>
      <c r="B37" s="16" t="s">
        <v>41</v>
      </c>
      <c r="C37" s="8" t="s">
        <v>41</v>
      </c>
      <c r="D37" s="8" t="s">
        <v>41</v>
      </c>
      <c r="E37" s="8" t="s">
        <v>41</v>
      </c>
      <c r="F37" s="8" t="s">
        <v>41</v>
      </c>
      <c r="G37" s="8" t="s">
        <v>41</v>
      </c>
      <c r="H37" s="66" t="s">
        <v>41</v>
      </c>
      <c r="I37" s="84" t="s">
        <v>41</v>
      </c>
      <c r="J37" s="81">
        <v>0</v>
      </c>
      <c r="K37" s="61">
        <v>0</v>
      </c>
      <c r="L37" s="77">
        <v>0</v>
      </c>
      <c r="M37" s="61">
        <v>0</v>
      </c>
      <c r="N37" s="77">
        <v>0</v>
      </c>
      <c r="O37" s="61">
        <v>0</v>
      </c>
      <c r="P37" s="77">
        <v>0</v>
      </c>
      <c r="Q37" s="61">
        <v>0</v>
      </c>
      <c r="R37" s="77">
        <v>0</v>
      </c>
      <c r="S37" s="61">
        <v>0</v>
      </c>
      <c r="T37" s="77">
        <v>0</v>
      </c>
      <c r="U37" s="61">
        <v>0</v>
      </c>
      <c r="V37" s="77">
        <v>0</v>
      </c>
      <c r="W37" s="107">
        <v>0</v>
      </c>
      <c r="X37" s="100">
        <v>0</v>
      </c>
      <c r="Y37" s="78">
        <v>0</v>
      </c>
      <c r="Z37" s="102">
        <v>0</v>
      </c>
      <c r="AA37" s="102">
        <v>0</v>
      </c>
      <c r="AB37" s="94"/>
      <c r="AC37" s="116">
        <v>0</v>
      </c>
      <c r="AD37" s="97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</row>
    <row r="38" spans="1:35" ht="13.5" hidden="1" customHeight="1" thickBot="1" x14ac:dyDescent="0.25">
      <c r="A38" s="8">
        <v>27</v>
      </c>
      <c r="B38" s="16" t="s">
        <v>41</v>
      </c>
      <c r="C38" s="8" t="s">
        <v>41</v>
      </c>
      <c r="D38" s="8" t="s">
        <v>41</v>
      </c>
      <c r="E38" s="8" t="s">
        <v>41</v>
      </c>
      <c r="F38" s="8" t="s">
        <v>41</v>
      </c>
      <c r="G38" s="8" t="s">
        <v>41</v>
      </c>
      <c r="H38" s="66" t="s">
        <v>41</v>
      </c>
      <c r="I38" s="84" t="s">
        <v>41</v>
      </c>
      <c r="J38" s="81">
        <v>0</v>
      </c>
      <c r="K38" s="9">
        <v>0</v>
      </c>
      <c r="L38" s="92">
        <v>0</v>
      </c>
      <c r="M38" s="9">
        <v>0</v>
      </c>
      <c r="N38" s="92">
        <v>0</v>
      </c>
      <c r="O38" s="9">
        <v>0</v>
      </c>
      <c r="P38" s="92">
        <v>0</v>
      </c>
      <c r="Q38" s="9">
        <v>0</v>
      </c>
      <c r="R38" s="92">
        <v>0</v>
      </c>
      <c r="S38" s="9">
        <v>0</v>
      </c>
      <c r="T38" s="92">
        <v>0</v>
      </c>
      <c r="U38" s="61">
        <v>0</v>
      </c>
      <c r="V38" s="77">
        <v>0</v>
      </c>
      <c r="W38" s="107">
        <v>0</v>
      </c>
      <c r="X38" s="100">
        <v>0</v>
      </c>
      <c r="Y38" s="78">
        <v>0</v>
      </c>
      <c r="Z38" s="102">
        <v>0</v>
      </c>
      <c r="AA38" s="102">
        <v>0</v>
      </c>
      <c r="AB38" s="94"/>
      <c r="AC38" s="117">
        <v>0</v>
      </c>
      <c r="AD38" s="98">
        <v>0</v>
      </c>
      <c r="AE38" s="99">
        <v>0</v>
      </c>
      <c r="AF38" s="99">
        <v>0</v>
      </c>
      <c r="AG38" s="99">
        <v>0</v>
      </c>
      <c r="AH38" s="99">
        <v>0</v>
      </c>
      <c r="AI38" s="32">
        <v>0</v>
      </c>
    </row>
    <row r="39" spans="1:35" ht="13.5" hidden="1" customHeight="1" x14ac:dyDescent="0.2"/>
    <row r="40" spans="1:35" ht="13.5" hidden="1" customHeight="1" x14ac:dyDescent="0.2">
      <c r="B40" t="s">
        <v>12</v>
      </c>
      <c r="J40" t="s">
        <v>13</v>
      </c>
      <c r="P40" t="s">
        <v>20</v>
      </c>
    </row>
    <row r="41" spans="1:35" ht="13.5" customHeight="1" x14ac:dyDescent="0.2"/>
  </sheetData>
  <sheetProtection password="CC59" sheet="1" objects="1" scenarios="1" selectLockedCells="1" selectUnlockedCells="1"/>
  <sortState ref="A12:AI23">
    <sortCondition descending="1" ref="W12:W23"/>
  </sortState>
  <mergeCells count="19">
    <mergeCell ref="AD11:AH11"/>
    <mergeCell ref="K9:AB9"/>
    <mergeCell ref="K10:L10"/>
    <mergeCell ref="M10:N10"/>
    <mergeCell ref="O10:P10"/>
    <mergeCell ref="AC9:AC11"/>
    <mergeCell ref="AB10:AB11"/>
    <mergeCell ref="U10:V10"/>
    <mergeCell ref="Q10:R10"/>
    <mergeCell ref="S10:T10"/>
    <mergeCell ref="W10:X10"/>
    <mergeCell ref="Y10:Y11"/>
    <mergeCell ref="Z10:Z11"/>
    <mergeCell ref="AA10:AA11"/>
    <mergeCell ref="I9:I11"/>
    <mergeCell ref="D9:D11"/>
    <mergeCell ref="F9:F11"/>
    <mergeCell ref="G9:G11"/>
    <mergeCell ref="H9:H11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87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I41"/>
  <sheetViews>
    <sheetView showGridLines="0" showZeros="0" topLeftCell="C1" workbookViewId="0">
      <selection activeCell="H12" sqref="H12"/>
    </sheetView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customWidth="1"/>
    <col min="6" max="6" width="5.7109375" customWidth="1"/>
    <col min="7" max="7" width="3.85546875" customWidth="1"/>
    <col min="8" max="8" width="6" customWidth="1"/>
    <col min="9" max="9" width="5.28515625" hidden="1" customWidth="1"/>
    <col min="10" max="10" width="5.28515625" customWidth="1"/>
    <col min="11" max="11" width="4.5703125" customWidth="1"/>
    <col min="12" max="12" width="10.42578125" customWidth="1"/>
    <col min="13" max="13" width="4.5703125" customWidth="1"/>
    <col min="14" max="14" width="9.28515625" customWidth="1"/>
    <col min="15" max="15" width="4.5703125" customWidth="1"/>
    <col min="16" max="16" width="9.28515625" customWidth="1"/>
    <col min="17" max="17" width="4.5703125" customWidth="1"/>
    <col min="18" max="18" width="9.28515625" customWidth="1"/>
    <col min="19" max="19" width="4.5703125" customWidth="1"/>
    <col min="20" max="20" width="9.28515625" customWidth="1"/>
    <col min="21" max="21" width="4.42578125" customWidth="1"/>
    <col min="22" max="22" width="9.28515625" customWidth="1"/>
    <col min="23" max="23" width="4.5703125" customWidth="1"/>
    <col min="24" max="24" width="9.28515625" customWidth="1"/>
    <col min="25" max="25" width="6.140625" customWidth="1"/>
    <col min="26" max="26" width="5.5703125" hidden="1" customWidth="1"/>
    <col min="27" max="27" width="5.5703125" customWidth="1"/>
    <col min="28" max="28" width="4.7109375" customWidth="1"/>
    <col min="29" max="29" width="6" style="14" customWidth="1"/>
    <col min="30" max="35" width="6" hidden="1" customWidth="1"/>
    <col min="36" max="36" width="6" customWidth="1"/>
  </cols>
  <sheetData>
    <row r="1" spans="1:35" ht="15.75" x14ac:dyDescent="0.25">
      <c r="B1" s="1" t="s">
        <v>2</v>
      </c>
      <c r="O1" s="27" t="s">
        <v>3</v>
      </c>
    </row>
    <row r="2" spans="1:35" ht="15" x14ac:dyDescent="0.25">
      <c r="K2" s="3"/>
      <c r="L2" s="3"/>
      <c r="O2" s="26" t="str">
        <f>РЦЕ12!O2</f>
        <v>Чемпионат Тверской области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5" ht="15" x14ac:dyDescent="0.25">
      <c r="A3" t="str">
        <f>РЦЕ12!$A$3</f>
        <v>Главный судья ____________ (А.П.Анищенко)</v>
      </c>
      <c r="K3" s="3"/>
      <c r="L3" s="3"/>
      <c r="O3" s="26" t="str">
        <f>РЦЕ12!O3</f>
        <v xml:space="preserve">по автомодельному спорту по радиоуправляемым автомоделям 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5" ht="15" x14ac:dyDescent="0.25">
      <c r="K4" s="3"/>
      <c r="L4" s="3"/>
      <c r="O4" s="26" t="str">
        <f>РЦЕ12!O4</f>
        <v>с электродвигателями, посвящённый "Дня машиностроителя".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35" x14ac:dyDescent="0.2">
      <c r="B5" s="31" t="e">
        <f>#REF!</f>
        <v>#REF!</v>
      </c>
    </row>
    <row r="6" spans="1:35" ht="15.75" x14ac:dyDescent="0.25">
      <c r="J6" s="4" t="s">
        <v>5</v>
      </c>
      <c r="N6" s="24" t="e">
        <f>#REF!</f>
        <v>#REF!</v>
      </c>
      <c r="O6" s="12"/>
    </row>
    <row r="7" spans="1:35" x14ac:dyDescent="0.2">
      <c r="A7" s="14"/>
      <c r="B7" s="14"/>
      <c r="D7" t="s">
        <v>22</v>
      </c>
      <c r="J7">
        <f>SUM(IF(C12="мс",100,IF(C12="кмс",30,IF(C12=1,10,IF(C12=2,3,IF(C12=3,1,0)))))+IF(C13="мс",100,IF(C13="кмс",30,IF(C13=1,10,IF(C13=2,3,IF(C13=3,1,0)))))+IF(C14="мс",100,IF(C14="кмс",30,IF(C14=1,10,IF(C14=2,3,IF(C14=3,1,0)))))+IF(C15="мс",100,IF(C15="кмс",30,IF(C15=1,10,IF(C15=2,3,IF(C15=3,1,0)))))+IF(C16="мс",100,IF(C16="кмс",30,IF(C16=1,10,IF(C16=2,3,IF(C16=3,1,0)))))+IF(C17="мс",100,IF(C17="кмс",30,IF(C17=1,10,IF(C17=2,3,IF(C17=3,1,0)))))+IF(C18="мс",100,IF(C18="кмс",30,IF(C18=1,10,IF(C18=2,3,IF(C18=3,1,0)))))+IF(C19="мс",100,IF(C19="кмс",30,IF(C19=1,10,IF(C19=2,3,IF(C19=3,1,0))))))</f>
        <v>0</v>
      </c>
      <c r="P7" t="s">
        <v>14</v>
      </c>
      <c r="Y7" s="25">
        <f>РЦЕ12!$Y$6</f>
        <v>80</v>
      </c>
      <c r="Z7" s="11" t="s">
        <v>15</v>
      </c>
      <c r="AA7" s="11" t="s">
        <v>15</v>
      </c>
    </row>
    <row r="8" spans="1:35" ht="13.5" thickBot="1" x14ac:dyDescent="0.25">
      <c r="A8" s="5"/>
      <c r="B8" s="28" t="e">
        <f>#REF!</f>
        <v>#REF!</v>
      </c>
      <c r="C8" s="17" t="str">
        <f>РЦЕ12!$C$7</f>
        <v>г.Тверь</v>
      </c>
      <c r="D8" s="5"/>
      <c r="E8" s="5"/>
      <c r="F8" s="5"/>
      <c r="G8" s="5"/>
      <c r="H8" s="5"/>
      <c r="I8" s="74"/>
      <c r="J8" s="5"/>
      <c r="K8" s="5"/>
      <c r="L8" s="106" t="s">
        <v>79</v>
      </c>
      <c r="M8" s="17">
        <f>РЦЕ12!$M$7</f>
        <v>5</v>
      </c>
      <c r="N8" s="5"/>
      <c r="O8" s="5"/>
      <c r="P8" s="5" t="s">
        <v>16</v>
      </c>
      <c r="Q8" s="5"/>
      <c r="R8" s="5"/>
      <c r="S8" s="5"/>
      <c r="T8" s="5"/>
      <c r="U8" s="5"/>
      <c r="V8" s="5"/>
      <c r="W8" s="5"/>
      <c r="X8" s="5"/>
      <c r="Y8" s="79">
        <v>3.472222222222222E-3</v>
      </c>
      <c r="Z8" s="13" t="s">
        <v>60</v>
      </c>
      <c r="AA8" s="13" t="s">
        <v>60</v>
      </c>
      <c r="AB8" s="5"/>
    </row>
    <row r="9" spans="1:35" ht="13.5" customHeight="1" thickTop="1" x14ac:dyDescent="0.2">
      <c r="A9" s="7" t="s">
        <v>7</v>
      </c>
      <c r="B9" s="7" t="s">
        <v>8</v>
      </c>
      <c r="C9" s="7" t="s">
        <v>9</v>
      </c>
      <c r="D9" s="130" t="s">
        <v>59</v>
      </c>
      <c r="E9" s="7" t="s">
        <v>17</v>
      </c>
      <c r="F9" s="130" t="s">
        <v>42</v>
      </c>
      <c r="G9" s="130" t="s">
        <v>37</v>
      </c>
      <c r="H9" s="130" t="s">
        <v>36</v>
      </c>
      <c r="I9" s="138" t="s">
        <v>56</v>
      </c>
      <c r="J9" s="90" t="s">
        <v>10</v>
      </c>
      <c r="K9" s="143" t="s">
        <v>98</v>
      </c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9"/>
      <c r="AC9" s="140" t="s">
        <v>97</v>
      </c>
    </row>
    <row r="10" spans="1:35" ht="12.75" customHeight="1" x14ac:dyDescent="0.2">
      <c r="A10" s="7" t="s">
        <v>21</v>
      </c>
      <c r="B10" s="7"/>
      <c r="C10" s="7" t="s">
        <v>1</v>
      </c>
      <c r="D10" s="130"/>
      <c r="E10" s="7" t="s">
        <v>18</v>
      </c>
      <c r="F10" s="130"/>
      <c r="G10" s="130"/>
      <c r="H10" s="130"/>
      <c r="I10" s="138"/>
      <c r="J10" s="90" t="s">
        <v>7</v>
      </c>
      <c r="K10" s="141" t="s">
        <v>99</v>
      </c>
      <c r="L10" s="142"/>
      <c r="M10" s="141" t="s">
        <v>100</v>
      </c>
      <c r="N10" s="142"/>
      <c r="O10" s="141" t="s">
        <v>101</v>
      </c>
      <c r="P10" s="142"/>
      <c r="Q10" s="141" t="s">
        <v>102</v>
      </c>
      <c r="R10" s="142"/>
      <c r="S10" s="141" t="s">
        <v>103</v>
      </c>
      <c r="T10" s="142"/>
      <c r="U10" s="141" t="s">
        <v>104</v>
      </c>
      <c r="V10" s="142"/>
      <c r="W10" s="134" t="s">
        <v>39</v>
      </c>
      <c r="X10" s="148"/>
      <c r="Y10" s="145" t="s">
        <v>67</v>
      </c>
      <c r="Z10" s="130" t="s">
        <v>23</v>
      </c>
      <c r="AA10" s="136" t="s">
        <v>68</v>
      </c>
      <c r="AB10" s="130" t="s">
        <v>33</v>
      </c>
      <c r="AC10" s="132"/>
    </row>
    <row r="11" spans="1:35" ht="13.5" thickBot="1" x14ac:dyDescent="0.25">
      <c r="A11" s="15"/>
      <c r="B11" s="15"/>
      <c r="C11" s="15"/>
      <c r="D11" s="131"/>
      <c r="E11" s="15"/>
      <c r="F11" s="131"/>
      <c r="G11" s="131"/>
      <c r="H11" s="131"/>
      <c r="I11" s="139"/>
      <c r="J11" s="91"/>
      <c r="K11" s="83" t="s">
        <v>58</v>
      </c>
      <c r="L11" s="82" t="s">
        <v>57</v>
      </c>
      <c r="M11" s="83" t="s">
        <v>58</v>
      </c>
      <c r="N11" s="82" t="s">
        <v>57</v>
      </c>
      <c r="O11" s="83" t="s">
        <v>58</v>
      </c>
      <c r="P11" s="82" t="s">
        <v>57</v>
      </c>
      <c r="Q11" s="83" t="s">
        <v>58</v>
      </c>
      <c r="R11" s="82" t="s">
        <v>57</v>
      </c>
      <c r="S11" s="83" t="s">
        <v>58</v>
      </c>
      <c r="T11" s="82" t="s">
        <v>57</v>
      </c>
      <c r="U11" s="83" t="s">
        <v>58</v>
      </c>
      <c r="V11" s="82" t="s">
        <v>57</v>
      </c>
      <c r="W11" s="83" t="s">
        <v>58</v>
      </c>
      <c r="X11" s="95" t="s">
        <v>57</v>
      </c>
      <c r="Y11" s="146"/>
      <c r="Z11" s="137"/>
      <c r="AA11" s="137"/>
      <c r="AB11" s="131"/>
      <c r="AC11" s="133"/>
      <c r="AD11" s="128" t="s">
        <v>66</v>
      </c>
      <c r="AE11" s="128"/>
      <c r="AF11" s="128"/>
      <c r="AG11" s="128"/>
      <c r="AH11" s="128"/>
      <c r="AI11" s="119"/>
    </row>
    <row r="12" spans="1:35" ht="13.5" thickTop="1" x14ac:dyDescent="0.2">
      <c r="A12" s="8">
        <v>1</v>
      </c>
      <c r="B12" s="16" t="str">
        <f>IF(ISERROR(VLOOKUP($A12,#REF!,4,FALSE))=TRUE," ",VLOOKUP($A12,#REF!,4,FALSE))</f>
        <v xml:space="preserve"> </v>
      </c>
      <c r="C12" s="8" t="str">
        <f>IF(ISERROR(VLOOKUP($B12,#REF!,5,FALSE))=TRUE," ",IF(VLOOKUP($B12,#REF!,5,FALSE)=0,"б/р",VLOOKUP($B12,#REF!,5,FALSE)))</f>
        <v xml:space="preserve"> </v>
      </c>
      <c r="D12" s="8" t="str">
        <f>IF(ISERROR(VLOOKUP($B12,#REF!,8,FALSE))=TRUE," ",VLOOKUP($B12,#REF!,8,FALSE))</f>
        <v xml:space="preserve"> </v>
      </c>
      <c r="E12" s="8" t="str">
        <f>IF(ISERROR(VLOOKUP($B12,#REF!,6,FALSE))=TRUE," ",VLOOKUP($B12,#REF!,6,FALSE))</f>
        <v xml:space="preserve"> </v>
      </c>
      <c r="F12" s="8" t="str">
        <f>IF(ISERROR(VLOOKUP(B12,'Рейтинг М16-18БК'!$B$5:$Q$34,16,FALSE))=TRUE,IF(ISERROR(VLOOKUP(B12,#REF!,5,FALSE))=TRUE," ",VLOOKUP(B12,#REF!,5,FALSE)),VLOOKUP(B12,'Рейтинг М16-18БК'!$B$5:$Q$34,16,FALSE))</f>
        <v xml:space="preserve"> </v>
      </c>
      <c r="G12" s="8" t="str">
        <f>IF(ISERROR(VLOOKUP($B12,#REF!,11,FALSE))=TRUE," ",VLOOKUP($B12,#REF!,11,FALSE))</f>
        <v xml:space="preserve"> </v>
      </c>
      <c r="H12" s="66" t="str">
        <f>IF(ISERROR(VLOOKUP($B12,#REF!,12,FALSE))=TRUE," ",VLOOKUP($B12,#REF!,12,FALSE))</f>
        <v xml:space="preserve"> </v>
      </c>
      <c r="I12" s="84" t="str">
        <f>IF(ISERROR(VLOOKUP($B12,#REF!,7,FALSE))=TRUE," ",VLOOKUP($B12,#REF!,7,FALSE))</f>
        <v xml:space="preserve"> </v>
      </c>
      <c r="J12" s="81">
        <v>0</v>
      </c>
      <c r="K12" s="61">
        <f>IF(ISERROR(VLOOKUP($I12,'З-М16-18БК'!$C$5:$E$54,2,FALSE))=TRUE,0,VLOOKUP($I12,'З-М16-18БК'!$C$5:$E$54,2,FALSE))</f>
        <v>0</v>
      </c>
      <c r="L12" s="77">
        <f>IF(ISERROR(VLOOKUP($I12,'З-М16-18БК'!$C$5:$E$54,3,FALSE))=TRUE,0,VLOOKUP($I12,'З-М16-18БК'!$C$5:$E$54,3,FALSE))</f>
        <v>0</v>
      </c>
      <c r="M12" s="61">
        <f>IF(ISERROR(VLOOKUP($I12,'З-М16-18БК'!$K$5:$M$54,2,FALSE))=TRUE,0,VLOOKUP($I12,'З-М16-18БК'!$K$5:$M$54,2,FALSE))</f>
        <v>0</v>
      </c>
      <c r="N12" s="77">
        <f>IF(ISERROR(VLOOKUP($I12,'З-М16-18БК'!$K$5:$M$54,3,FALSE))=TRUE,0,VLOOKUP($I12,'З-М16-18БК'!$K$5:$M$54,3,FALSE))</f>
        <v>0</v>
      </c>
      <c r="O12" s="61">
        <f>IF(ISERROR(VLOOKUP($I12,'З-М16-18БК'!$S$5:$U$54,2,FALSE))=TRUE,0,VLOOKUP($I12,'З-М16-18БК'!$S$5:$U$54,2,FALSE))</f>
        <v>0</v>
      </c>
      <c r="P12" s="77">
        <f>IF(ISERROR(VLOOKUP($I12,'З-М16-18БК'!$S$5:$U$54,3,FALSE))=TRUE,0,VLOOKUP($I12,'З-М16-18БК'!$S$5:$U$54,3,FALSE))</f>
        <v>0</v>
      </c>
      <c r="Q12" s="61">
        <f>IF(ISERROR(VLOOKUP($I12,'З-М16-18БК'!$AA$5:$AC$54,2,FALSE))=TRUE,0,VLOOKUP($I12,'З-М16-18БК'!$AA$5:$AC$54,2,FALSE))</f>
        <v>0</v>
      </c>
      <c r="R12" s="77">
        <f>IF(ISERROR(VLOOKUP($I12,'З-М16-18БК'!$AA$5:$AC$54,3,FALSE))=TRUE,0,VLOOKUP($I12,'З-М16-18БК'!$AA$5:$AC$54,3,FALSE))</f>
        <v>0</v>
      </c>
      <c r="S12" s="61">
        <f>IF(ISERROR(VLOOKUP($I12,'З-М16-18БК'!$AI$5:$AK$54,2,FALSE))=TRUE,0,VLOOKUP($I12,'З-М16-18БК'!$AI$5:$AK$54,2,FALSE))</f>
        <v>0</v>
      </c>
      <c r="T12" s="77">
        <f>IF(ISERROR(VLOOKUP($I12,'З-М16-18БК'!$AI$5:$AK$54,3,FALSE))=TRUE,0,VLOOKUP($I12,'З-М16-18БК'!$AI$5:$AK$54,3,FALSE))</f>
        <v>0</v>
      </c>
      <c r="U12" s="61">
        <f>IF(ISERROR(VLOOKUP($I12,'З-М16-18БК'!$AQ$5:$AS$54,2,FALSE))=TRUE,0,VLOOKUP($I12,'З-М16-18БК'!$AQ$5:$AS$54,2,FALSE))</f>
        <v>0</v>
      </c>
      <c r="V12" s="77">
        <f>IF(ISERROR(VLOOKUP($I12,'З-М16-18БК'!$AQ$5:$AS$54,3,FALSE))=TRUE,0,VLOOKUP($I12,'З-М16-18БК'!$AQ$5:$AS$54,3,FALSE))</f>
        <v>0</v>
      </c>
      <c r="W12" s="107">
        <f t="shared" ref="W12:W38" si="0">SUM(SUM(AD12:AI12)-SMALL(AD12:AI12,SUM(7-$M$8)))</f>
        <v>0</v>
      </c>
      <c r="X12" s="100">
        <f t="shared" ref="X12:X38" si="1">SUM(SUM(L12+N12+P12+R12+T12+V12)-IF(SMALL($AD12:$AI12,SUM(7-$M$8))=K12,L12,IF(SMALL($AD12:$AI12,SUM(7-$M$8))=M12,N12,IF(SMALL($AD12:$AI12,SUM(7-$M$8))=O12,P12,IF(SMALL($AD12:$AI12,SUM(7-$M$8))=Q12,R12,IF(SMALL($AD12:$AI12,SUM(7-$M$8))=S12,T12,$V12))))))</f>
        <v>0</v>
      </c>
      <c r="Y12" s="78">
        <f>IF(ISERROR(SUM(W12*$Y$7*3.6/SUM(SUM(X12-INT(X12))*24*3600)))=TRUE,0,IF(X12&lt;SUM($Y$8*2),SUM(W12*$Y$7*3.6/SUM(SUM(SUM($Y$8*SUM($M$8-1))-INT(SUM($Y$8*2)))*24*3600)),SUM(W12*$Y$7*3.6/SUM(SUM(X12-INT(X12))*24*3600))))</f>
        <v>0</v>
      </c>
      <c r="Z12" s="102" t="str">
        <f>IF(ISERROR(SUM(Y12*100/SUM(SUM(Y$12+Y$13+Y$14)/3)))=TRUE," ",SUM(Y12*100/SUM(SUM(Y$12+Y$13+Y$14)/3)))</f>
        <v xml:space="preserve"> </v>
      </c>
      <c r="AA12" s="102">
        <f t="shared" ref="AA12:AA38" si="2">IF(COUNTIF($J$12:$J$33,"&gt;0")&gt;=8,IF(COUNTIF($J$12:$J$33,"&gt;0")&gt;=10,IF(COUNTIF($C$12:$C$33,"=1")&gt;=3,IF(AB12=0,0,IF(AB12=1,"КМС",IF(AB12&lt;=3,1,IF(AB12&lt;=6,2,IF(AB12&lt;=10,3,4))))),IF(AB12=0,0,IF(AB12=1,1,IF(AB12&lt;=3,2,IF(AB12&lt;=6,3,4))))),IF(AB12=0,0,IF(AB12=1,1,IF(AB12&lt;=3,2,IF(AB12&lt;=6,3,4))))),IF(AB12&gt;0,4,0))</f>
        <v>4</v>
      </c>
      <c r="AB12" s="94">
        <v>1</v>
      </c>
      <c r="AC12" s="115">
        <f t="shared" ref="AC12:AC38" si="3">IF(AB12=0,0,IF(AB12&gt;20,1,CHOOSE(AB12,400,300,225,169,127,96,71,53,40,30,22,17,13,9,7,5,4,3,2,1)))</f>
        <v>400</v>
      </c>
      <c r="AD12" s="96">
        <f>$K12</f>
        <v>0</v>
      </c>
      <c r="AE12" s="30">
        <f>$M12</f>
        <v>0</v>
      </c>
      <c r="AF12" s="30">
        <f>$O12</f>
        <v>0</v>
      </c>
      <c r="AG12" s="30">
        <f>$Q12</f>
        <v>0</v>
      </c>
      <c r="AH12" s="30">
        <f>$S12</f>
        <v>0</v>
      </c>
      <c r="AI12" s="32">
        <f t="shared" ref="AI12:AI38" si="4">$U12</f>
        <v>0</v>
      </c>
    </row>
    <row r="13" spans="1:35" x14ac:dyDescent="0.2">
      <c r="A13" s="8">
        <v>2</v>
      </c>
      <c r="B13" s="16" t="str">
        <f>IF(ISERROR(VLOOKUP($A13,#REF!,4,FALSE))=TRUE," ",VLOOKUP($A13,#REF!,4,FALSE))</f>
        <v xml:space="preserve"> </v>
      </c>
      <c r="C13" s="8" t="str">
        <f>IF(ISERROR(VLOOKUP($B13,#REF!,5,FALSE))=TRUE," ",IF(VLOOKUP($B13,#REF!,5,FALSE)=0,"б/р",VLOOKUP($B13,#REF!,5,FALSE)))</f>
        <v xml:space="preserve"> </v>
      </c>
      <c r="D13" s="8" t="str">
        <f>IF(ISERROR(VLOOKUP($B13,#REF!,8,FALSE))=TRUE," ",VLOOKUP($B13,#REF!,8,FALSE))</f>
        <v xml:space="preserve"> </v>
      </c>
      <c r="E13" s="8" t="str">
        <f>IF(ISERROR(VLOOKUP($B13,#REF!,6,FALSE))=TRUE," ",VLOOKUP($B13,#REF!,6,FALSE))</f>
        <v xml:space="preserve"> </v>
      </c>
      <c r="F13" s="8" t="str">
        <f>IF(ISERROR(VLOOKUP(B13,'Рейтинг М16-18БК'!$B$5:$Q$34,16,FALSE))=TRUE,IF(ISERROR(VLOOKUP(B13,#REF!,5,FALSE))=TRUE," ",VLOOKUP(B13,#REF!,5,FALSE)),VLOOKUP(B13,'Рейтинг М16-18БК'!$B$5:$Q$34,16,FALSE))</f>
        <v xml:space="preserve"> </v>
      </c>
      <c r="G13" s="8" t="str">
        <f>IF(ISERROR(VLOOKUP($B13,#REF!,11,FALSE))=TRUE," ",VLOOKUP($B13,#REF!,11,FALSE))</f>
        <v xml:space="preserve"> </v>
      </c>
      <c r="H13" s="66" t="str">
        <f>IF(ISERROR(VLOOKUP($B13,#REF!,12,FALSE))=TRUE," ",VLOOKUP($B13,#REF!,12,FALSE))</f>
        <v xml:space="preserve"> </v>
      </c>
      <c r="I13" s="84" t="str">
        <f>IF(ISERROR(VLOOKUP($B13,#REF!,7,FALSE))=TRUE," ",VLOOKUP($B13,#REF!,7,FALSE))</f>
        <v xml:space="preserve"> </v>
      </c>
      <c r="J13" s="81">
        <v>0</v>
      </c>
      <c r="K13" s="61">
        <f>IF(ISERROR(VLOOKUP($I13,'З-М16-18БК'!$C$5:$E$54,2,FALSE))=TRUE,0,VLOOKUP($I13,'З-М16-18БК'!$C$5:$E$54,2,FALSE))</f>
        <v>0</v>
      </c>
      <c r="L13" s="77">
        <f>IF(ISERROR(VLOOKUP($I13,'З-М16-18БК'!$C$5:$E$54,3,FALSE))=TRUE,0,VLOOKUP($I13,'З-М16-18БК'!$C$5:$E$54,3,FALSE))</f>
        <v>0</v>
      </c>
      <c r="M13" s="61">
        <f>IF(ISERROR(VLOOKUP($I13,'З-М16-18БК'!$K$5:$M$54,2,FALSE))=TRUE,0,VLOOKUP($I13,'З-М16-18БК'!$K$5:$M$54,2,FALSE))</f>
        <v>0</v>
      </c>
      <c r="N13" s="77">
        <f>IF(ISERROR(VLOOKUP($I13,'З-М16-18БК'!$K$5:$M$54,3,FALSE))=TRUE,0,VLOOKUP($I13,'З-М16-18БК'!$K$5:$M$54,3,FALSE))</f>
        <v>0</v>
      </c>
      <c r="O13" s="61">
        <f>IF(ISERROR(VLOOKUP($I13,'З-М16-18БК'!$S$5:$U$54,2,FALSE))=TRUE,0,VLOOKUP($I13,'З-М16-18БК'!$S$5:$U$54,2,FALSE))</f>
        <v>0</v>
      </c>
      <c r="P13" s="77">
        <f>IF(ISERROR(VLOOKUP($I13,'З-М16-18БК'!$S$5:$U$54,3,FALSE))=TRUE,0,VLOOKUP($I13,'З-М16-18БК'!$S$5:$U$54,3,FALSE))</f>
        <v>0</v>
      </c>
      <c r="Q13" s="61">
        <f>IF(ISERROR(VLOOKUP($I13,'З-М16-18БК'!$AA$5:$AC$54,2,FALSE))=TRUE,0,VLOOKUP($I13,'З-М16-18БК'!$AA$5:$AC$54,2,FALSE))</f>
        <v>0</v>
      </c>
      <c r="R13" s="77">
        <f>IF(ISERROR(VLOOKUP($I13,'З-М16-18БК'!$AA$5:$AC$54,3,FALSE))=TRUE,0,VLOOKUP($I13,'З-М16-18БК'!$AA$5:$AC$54,3,FALSE))</f>
        <v>0</v>
      </c>
      <c r="S13" s="61">
        <f>IF(ISERROR(VLOOKUP($I13,'З-М16-18БК'!$AI$5:$AK$54,2,FALSE))=TRUE,0,VLOOKUP($I13,'З-М16-18БК'!$AI$5:$AK$54,2,FALSE))</f>
        <v>0</v>
      </c>
      <c r="T13" s="77">
        <f>IF(ISERROR(VLOOKUP($I13,'З-М16-18БК'!$AI$5:$AK$54,3,FALSE))=TRUE,0,VLOOKUP($I13,'З-М16-18БК'!$AI$5:$AK$54,3,FALSE))</f>
        <v>0</v>
      </c>
      <c r="U13" s="61">
        <f>IF(ISERROR(VLOOKUP($I13,'З-М16-18БК'!$AQ$5:$AS$54,2,FALSE))=TRUE,0,VLOOKUP($I13,'З-М16-18БК'!$AQ$5:$AS$54,2,FALSE))</f>
        <v>0</v>
      </c>
      <c r="V13" s="77">
        <f>IF(ISERROR(VLOOKUP($I13,'З-М16-18БК'!$AQ$5:$AS$54,3,FALSE))=TRUE,0,VLOOKUP($I13,'З-М16-18БК'!$AQ$5:$AS$54,3,FALSE))</f>
        <v>0</v>
      </c>
      <c r="W13" s="107">
        <f t="shared" si="0"/>
        <v>0</v>
      </c>
      <c r="X13" s="100">
        <f t="shared" si="1"/>
        <v>0</v>
      </c>
      <c r="Y13" s="78">
        <f t="shared" ref="Y13:Y38" si="5">IF(ISERROR(SUM(W13*$Y$7*3.6/SUM(SUM(X13-INT(X13))*24*3600)))=TRUE,0,IF(X13&lt;SUM($Y$8*2),SUM(W13*$Y$7*3.6/SUM(SUM(SUM($Y$8*SUM($M$8-1))-INT(SUM($Y$8*2)))*24*3600)),SUM(W13*$Y$7*3.6/SUM(SUM(X13-INT(X13))*24*3600))))</f>
        <v>0</v>
      </c>
      <c r="Z13" s="102" t="str">
        <f t="shared" ref="Z13:Z38" si="6">IF(ISERROR(SUM(Y13*100/SUM(SUM(Y$12+Y$13+Y$14)/3)))=TRUE," ",SUM(Y13*100/SUM(SUM(Y$12+Y$13+Y$14)/3)))</f>
        <v xml:space="preserve"> </v>
      </c>
      <c r="AA13" s="102">
        <f t="shared" si="2"/>
        <v>4</v>
      </c>
      <c r="AB13" s="94">
        <v>2</v>
      </c>
      <c r="AC13" s="116">
        <f t="shared" si="3"/>
        <v>300</v>
      </c>
      <c r="AD13" s="97">
        <f t="shared" ref="AD13:AD38" si="7">$K13</f>
        <v>0</v>
      </c>
      <c r="AE13" s="32">
        <f t="shared" ref="AE13:AE38" si="8">$M13</f>
        <v>0</v>
      </c>
      <c r="AF13" s="32">
        <f t="shared" ref="AF13:AF38" si="9">$O13</f>
        <v>0</v>
      </c>
      <c r="AG13" s="32">
        <f t="shared" ref="AG13:AG38" si="10">$Q13</f>
        <v>0</v>
      </c>
      <c r="AH13" s="32">
        <f t="shared" ref="AH13:AH38" si="11">$S13</f>
        <v>0</v>
      </c>
      <c r="AI13" s="32">
        <f t="shared" si="4"/>
        <v>0</v>
      </c>
    </row>
    <row r="14" spans="1:35" x14ac:dyDescent="0.2">
      <c r="A14" s="8">
        <v>3</v>
      </c>
      <c r="B14" s="16" t="str">
        <f>IF(ISERROR(VLOOKUP($A14,#REF!,4,FALSE))=TRUE," ",VLOOKUP($A14,#REF!,4,FALSE))</f>
        <v xml:space="preserve"> </v>
      </c>
      <c r="C14" s="8" t="str">
        <f>IF(ISERROR(VLOOKUP($B14,#REF!,5,FALSE))=TRUE," ",IF(VLOOKUP($B14,#REF!,5,FALSE)=0,"б/р",VLOOKUP($B14,#REF!,5,FALSE)))</f>
        <v xml:space="preserve"> </v>
      </c>
      <c r="D14" s="8" t="str">
        <f>IF(ISERROR(VLOOKUP($B14,#REF!,8,FALSE))=TRUE," ",VLOOKUP($B14,#REF!,8,FALSE))</f>
        <v xml:space="preserve"> </v>
      </c>
      <c r="E14" s="8" t="str">
        <f>IF(ISERROR(VLOOKUP($B14,#REF!,6,FALSE))=TRUE," ",VLOOKUP($B14,#REF!,6,FALSE))</f>
        <v xml:space="preserve"> </v>
      </c>
      <c r="F14" s="8" t="str">
        <f>IF(ISERROR(VLOOKUP(B14,'Рейтинг М16-18БК'!$B$5:$Q$34,16,FALSE))=TRUE,IF(ISERROR(VLOOKUP(B14,#REF!,5,FALSE))=TRUE," ",VLOOKUP(B14,#REF!,5,FALSE)),VLOOKUP(B14,'Рейтинг М16-18БК'!$B$5:$Q$34,16,FALSE))</f>
        <v xml:space="preserve"> </v>
      </c>
      <c r="G14" s="8" t="str">
        <f>IF(ISERROR(VLOOKUP($B14,#REF!,11,FALSE))=TRUE," ",VLOOKUP($B14,#REF!,11,FALSE))</f>
        <v xml:space="preserve"> </v>
      </c>
      <c r="H14" s="66" t="str">
        <f>IF(ISERROR(VLOOKUP($B14,#REF!,12,FALSE))=TRUE," ",VLOOKUP($B14,#REF!,12,FALSE))</f>
        <v xml:space="preserve"> </v>
      </c>
      <c r="I14" s="84" t="str">
        <f>IF(ISERROR(VLOOKUP($B14,#REF!,7,FALSE))=TRUE," ",VLOOKUP($B14,#REF!,7,FALSE))</f>
        <v xml:space="preserve"> </v>
      </c>
      <c r="J14" s="81">
        <v>0</v>
      </c>
      <c r="K14" s="61">
        <f>IF(ISERROR(VLOOKUP($I14,'З-М16-18БК'!$C$5:$E$54,2,FALSE))=TRUE,0,VLOOKUP($I14,'З-М16-18БК'!$C$5:$E$54,2,FALSE))</f>
        <v>0</v>
      </c>
      <c r="L14" s="77">
        <f>IF(ISERROR(VLOOKUP($I14,'З-М16-18БК'!$C$5:$E$54,3,FALSE))=TRUE,0,VLOOKUP($I14,'З-М16-18БК'!$C$5:$E$54,3,FALSE))</f>
        <v>0</v>
      </c>
      <c r="M14" s="61">
        <f>IF(ISERROR(VLOOKUP($I14,'З-М16-18БК'!$K$5:$M$54,2,FALSE))=TRUE,0,VLOOKUP($I14,'З-М16-18БК'!$K$5:$M$54,2,FALSE))</f>
        <v>0</v>
      </c>
      <c r="N14" s="77">
        <f>IF(ISERROR(VLOOKUP($I14,'З-М16-18БК'!$K$5:$M$54,3,FALSE))=TRUE,0,VLOOKUP($I14,'З-М16-18БК'!$K$5:$M$54,3,FALSE))</f>
        <v>0</v>
      </c>
      <c r="O14" s="61">
        <f>IF(ISERROR(VLOOKUP($I14,'З-М16-18БК'!$S$5:$U$54,2,FALSE))=TRUE,0,VLOOKUP($I14,'З-М16-18БК'!$S$5:$U$54,2,FALSE))</f>
        <v>0</v>
      </c>
      <c r="P14" s="77">
        <f>IF(ISERROR(VLOOKUP($I14,'З-М16-18БК'!$S$5:$U$54,3,FALSE))=TRUE,0,VLOOKUP($I14,'З-М16-18БК'!$S$5:$U$54,3,FALSE))</f>
        <v>0</v>
      </c>
      <c r="Q14" s="61">
        <f>IF(ISERROR(VLOOKUP($I14,'З-М16-18БК'!$AA$5:$AC$54,2,FALSE))=TRUE,0,VLOOKUP($I14,'З-М16-18БК'!$AA$5:$AC$54,2,FALSE))</f>
        <v>0</v>
      </c>
      <c r="R14" s="77">
        <f>IF(ISERROR(VLOOKUP($I14,'З-М16-18БК'!$AA$5:$AC$54,3,FALSE))=TRUE,0,VLOOKUP($I14,'З-М16-18БК'!$AA$5:$AC$54,3,FALSE))</f>
        <v>0</v>
      </c>
      <c r="S14" s="61">
        <f>IF(ISERROR(VLOOKUP($I14,'З-М16-18БК'!$AI$5:$AK$54,2,FALSE))=TRUE,0,VLOOKUP($I14,'З-М16-18БК'!$AI$5:$AK$54,2,FALSE))</f>
        <v>0</v>
      </c>
      <c r="T14" s="77">
        <f>IF(ISERROR(VLOOKUP($I14,'З-М16-18БК'!$AI$5:$AK$54,3,FALSE))=TRUE,0,VLOOKUP($I14,'З-М16-18БК'!$AI$5:$AK$54,3,FALSE))</f>
        <v>0</v>
      </c>
      <c r="U14" s="61">
        <f>IF(ISERROR(VLOOKUP($I14,'З-М16-18БК'!$AQ$5:$AS$54,2,FALSE))=TRUE,0,VLOOKUP($I14,'З-М16-18БК'!$AQ$5:$AS$54,2,FALSE))</f>
        <v>0</v>
      </c>
      <c r="V14" s="77">
        <f>IF(ISERROR(VLOOKUP($I14,'З-М16-18БК'!$AQ$5:$AS$54,3,FALSE))=TRUE,0,VLOOKUP($I14,'З-М16-18БК'!$AQ$5:$AS$54,3,FALSE))</f>
        <v>0</v>
      </c>
      <c r="W14" s="107">
        <f t="shared" si="0"/>
        <v>0</v>
      </c>
      <c r="X14" s="100">
        <f t="shared" si="1"/>
        <v>0</v>
      </c>
      <c r="Y14" s="78">
        <f t="shared" si="5"/>
        <v>0</v>
      </c>
      <c r="Z14" s="102" t="str">
        <f t="shared" si="6"/>
        <v xml:space="preserve"> </v>
      </c>
      <c r="AA14" s="102">
        <f t="shared" si="2"/>
        <v>0</v>
      </c>
      <c r="AB14" s="94"/>
      <c r="AC14" s="116">
        <f t="shared" si="3"/>
        <v>0</v>
      </c>
      <c r="AD14" s="97">
        <f t="shared" si="7"/>
        <v>0</v>
      </c>
      <c r="AE14" s="32">
        <f t="shared" si="8"/>
        <v>0</v>
      </c>
      <c r="AF14" s="32">
        <f t="shared" si="9"/>
        <v>0</v>
      </c>
      <c r="AG14" s="32">
        <f t="shared" si="10"/>
        <v>0</v>
      </c>
      <c r="AH14" s="32">
        <f t="shared" si="11"/>
        <v>0</v>
      </c>
      <c r="AI14" s="32">
        <f t="shared" si="4"/>
        <v>0</v>
      </c>
    </row>
    <row r="15" spans="1:35" ht="13.5" customHeight="1" x14ac:dyDescent="0.2">
      <c r="A15" s="8">
        <v>4</v>
      </c>
      <c r="B15" s="16" t="str">
        <f>IF(ISERROR(VLOOKUP($A15,#REF!,4,FALSE))=TRUE," ",VLOOKUP($A15,#REF!,4,FALSE))</f>
        <v xml:space="preserve"> </v>
      </c>
      <c r="C15" s="8" t="str">
        <f>IF(ISERROR(VLOOKUP($B15,#REF!,5,FALSE))=TRUE," ",IF(VLOOKUP($B15,#REF!,5,FALSE)=0,"б/р",VLOOKUP($B15,#REF!,5,FALSE)))</f>
        <v xml:space="preserve"> </v>
      </c>
      <c r="D15" s="8" t="str">
        <f>IF(ISERROR(VLOOKUP($B15,#REF!,8,FALSE))=TRUE," ",VLOOKUP($B15,#REF!,8,FALSE))</f>
        <v xml:space="preserve"> </v>
      </c>
      <c r="E15" s="8" t="str">
        <f>IF(ISERROR(VLOOKUP($B15,#REF!,6,FALSE))=TRUE," ",VLOOKUP($B15,#REF!,6,FALSE))</f>
        <v xml:space="preserve"> </v>
      </c>
      <c r="F15" s="8" t="str">
        <f>IF(ISERROR(VLOOKUP(B15,'Рейтинг М16-18БК'!$B$5:$Q$34,16,FALSE))=TRUE,IF(ISERROR(VLOOKUP(B15,#REF!,5,FALSE))=TRUE," ",VLOOKUP(B15,#REF!,5,FALSE)),VLOOKUP(B15,'Рейтинг М16-18БК'!$B$5:$Q$34,16,FALSE))</f>
        <v xml:space="preserve"> </v>
      </c>
      <c r="G15" s="8" t="str">
        <f>IF(ISERROR(VLOOKUP($B15,#REF!,11,FALSE))=TRUE," ",VLOOKUP($B15,#REF!,11,FALSE))</f>
        <v xml:space="preserve"> </v>
      </c>
      <c r="H15" s="66" t="str">
        <f>IF(ISERROR(VLOOKUP($B15,#REF!,12,FALSE))=TRUE," ",VLOOKUP($B15,#REF!,12,FALSE))</f>
        <v xml:space="preserve"> </v>
      </c>
      <c r="I15" s="84" t="str">
        <f>IF(ISERROR(VLOOKUP($B15,#REF!,7,FALSE))=TRUE," ",VLOOKUP($B15,#REF!,7,FALSE))</f>
        <v xml:space="preserve"> </v>
      </c>
      <c r="J15" s="81">
        <v>0</v>
      </c>
      <c r="K15" s="61">
        <f>IF(ISERROR(VLOOKUP($I15,'З-М16-18БК'!$C$5:$E$54,2,FALSE))=TRUE,0,VLOOKUP($I15,'З-М16-18БК'!$C$5:$E$54,2,FALSE))</f>
        <v>0</v>
      </c>
      <c r="L15" s="77">
        <f>IF(ISERROR(VLOOKUP($I15,'З-М16-18БК'!$C$5:$E$54,3,FALSE))=TRUE,0,VLOOKUP($I15,'З-М16-18БК'!$C$5:$E$54,3,FALSE))</f>
        <v>0</v>
      </c>
      <c r="M15" s="61">
        <f>IF(ISERROR(VLOOKUP($I15,'З-М16-18БК'!$K$5:$M$54,2,FALSE))=TRUE,0,VLOOKUP($I15,'З-М16-18БК'!$K$5:$M$54,2,FALSE))</f>
        <v>0</v>
      </c>
      <c r="N15" s="77">
        <f>IF(ISERROR(VLOOKUP($I15,'З-М16-18БК'!$K$5:$M$54,3,FALSE))=TRUE,0,VLOOKUP($I15,'З-М16-18БК'!$K$5:$M$54,3,FALSE))</f>
        <v>0</v>
      </c>
      <c r="O15" s="61">
        <f>IF(ISERROR(VLOOKUP($I15,'З-М16-18БК'!$S$5:$U$54,2,FALSE))=TRUE,0,VLOOKUP($I15,'З-М16-18БК'!$S$5:$U$54,2,FALSE))</f>
        <v>0</v>
      </c>
      <c r="P15" s="77">
        <f>IF(ISERROR(VLOOKUP($I15,'З-М16-18БК'!$S$5:$U$54,3,FALSE))=TRUE,0,VLOOKUP($I15,'З-М16-18БК'!$S$5:$U$54,3,FALSE))</f>
        <v>0</v>
      </c>
      <c r="Q15" s="61">
        <f>IF(ISERROR(VLOOKUP($I15,'З-М16-18БК'!$AA$5:$AC$54,2,FALSE))=TRUE,0,VLOOKUP($I15,'З-М16-18БК'!$AA$5:$AC$54,2,FALSE))</f>
        <v>0</v>
      </c>
      <c r="R15" s="77">
        <f>IF(ISERROR(VLOOKUP($I15,'З-М16-18БК'!$AA$5:$AC$54,3,FALSE))=TRUE,0,VLOOKUP($I15,'З-М16-18БК'!$AA$5:$AC$54,3,FALSE))</f>
        <v>0</v>
      </c>
      <c r="S15" s="61">
        <f>IF(ISERROR(VLOOKUP($I15,'З-М16-18БК'!$AI$5:$AK$54,2,FALSE))=TRUE,0,VLOOKUP($I15,'З-М16-18БК'!$AI$5:$AK$54,2,FALSE))</f>
        <v>0</v>
      </c>
      <c r="T15" s="77">
        <f>IF(ISERROR(VLOOKUP($I15,'З-М16-18БК'!$AI$5:$AK$54,3,FALSE))=TRUE,0,VLOOKUP($I15,'З-М16-18БК'!$AI$5:$AK$54,3,FALSE))</f>
        <v>0</v>
      </c>
      <c r="U15" s="61">
        <f>IF(ISERROR(VLOOKUP($I15,'З-М16-18БК'!$AQ$5:$AS$54,2,FALSE))=TRUE,0,VLOOKUP($I15,'З-М16-18БК'!$AQ$5:$AS$54,2,FALSE))</f>
        <v>0</v>
      </c>
      <c r="V15" s="77">
        <f>IF(ISERROR(VLOOKUP($I15,'З-М16-18БК'!$AQ$5:$AS$54,3,FALSE))=TRUE,0,VLOOKUP($I15,'З-М16-18БК'!$AQ$5:$AS$54,3,FALSE))</f>
        <v>0</v>
      </c>
      <c r="W15" s="107">
        <f t="shared" si="0"/>
        <v>0</v>
      </c>
      <c r="X15" s="100">
        <f t="shared" si="1"/>
        <v>0</v>
      </c>
      <c r="Y15" s="78">
        <f t="shared" si="5"/>
        <v>0</v>
      </c>
      <c r="Z15" s="102" t="str">
        <f t="shared" si="6"/>
        <v xml:space="preserve"> </v>
      </c>
      <c r="AA15" s="102">
        <f t="shared" si="2"/>
        <v>0</v>
      </c>
      <c r="AB15" s="94"/>
      <c r="AC15" s="116">
        <f t="shared" si="3"/>
        <v>0</v>
      </c>
      <c r="AD15" s="97">
        <f t="shared" si="7"/>
        <v>0</v>
      </c>
      <c r="AE15" s="32">
        <f t="shared" si="8"/>
        <v>0</v>
      </c>
      <c r="AF15" s="32">
        <f t="shared" si="9"/>
        <v>0</v>
      </c>
      <c r="AG15" s="32">
        <f t="shared" si="10"/>
        <v>0</v>
      </c>
      <c r="AH15" s="32">
        <f t="shared" si="11"/>
        <v>0</v>
      </c>
      <c r="AI15" s="32">
        <f t="shared" si="4"/>
        <v>0</v>
      </c>
    </row>
    <row r="16" spans="1:35" ht="13.5" customHeight="1" x14ac:dyDescent="0.2">
      <c r="A16" s="8">
        <v>5</v>
      </c>
      <c r="B16" s="16" t="str">
        <f>IF(ISERROR(VLOOKUP($A16,#REF!,4,FALSE))=TRUE," ",VLOOKUP($A16,#REF!,4,FALSE))</f>
        <v xml:space="preserve"> </v>
      </c>
      <c r="C16" s="8" t="str">
        <f>IF(ISERROR(VLOOKUP($B16,#REF!,5,FALSE))=TRUE," ",IF(VLOOKUP($B16,#REF!,5,FALSE)=0,"б/р",VLOOKUP($B16,#REF!,5,FALSE)))</f>
        <v xml:space="preserve"> </v>
      </c>
      <c r="D16" s="8" t="str">
        <f>IF(ISERROR(VLOOKUP($B16,#REF!,8,FALSE))=TRUE," ",VLOOKUP($B16,#REF!,8,FALSE))</f>
        <v xml:space="preserve"> </v>
      </c>
      <c r="E16" s="8" t="str">
        <f>IF(ISERROR(VLOOKUP($B16,#REF!,6,FALSE))=TRUE," ",VLOOKUP($B16,#REF!,6,FALSE))</f>
        <v xml:space="preserve"> </v>
      </c>
      <c r="F16" s="8" t="str">
        <f>IF(ISERROR(VLOOKUP(B16,'Рейтинг М16-18БК'!$B$5:$Q$34,16,FALSE))=TRUE,IF(ISERROR(VLOOKUP(B16,#REF!,5,FALSE))=TRUE," ",VLOOKUP(B16,#REF!,5,FALSE)),VLOOKUP(B16,'Рейтинг М16-18БК'!$B$5:$Q$34,16,FALSE))</f>
        <v xml:space="preserve"> </v>
      </c>
      <c r="G16" s="8" t="str">
        <f>IF(ISERROR(VLOOKUP($B16,#REF!,11,FALSE))=TRUE," ",VLOOKUP($B16,#REF!,11,FALSE))</f>
        <v xml:space="preserve"> </v>
      </c>
      <c r="H16" s="66" t="str">
        <f>IF(ISERROR(VLOOKUP($B16,#REF!,12,FALSE))=TRUE," ",VLOOKUP($B16,#REF!,12,FALSE))</f>
        <v xml:space="preserve"> </v>
      </c>
      <c r="I16" s="84" t="str">
        <f>IF(ISERROR(VLOOKUP($B16,#REF!,7,FALSE))=TRUE," ",VLOOKUP($B16,#REF!,7,FALSE))</f>
        <v xml:space="preserve"> </v>
      </c>
      <c r="J16" s="81">
        <v>0</v>
      </c>
      <c r="K16" s="61">
        <f>IF(ISERROR(VLOOKUP($I16,'З-М16-18БК'!$C$5:$E$54,2,FALSE))=TRUE,0,VLOOKUP($I16,'З-М16-18БК'!$C$5:$E$54,2,FALSE))</f>
        <v>0</v>
      </c>
      <c r="L16" s="77">
        <f>IF(ISERROR(VLOOKUP($I16,'З-М16-18БК'!$C$5:$E$54,3,FALSE))=TRUE,0,VLOOKUP($I16,'З-М16-18БК'!$C$5:$E$54,3,FALSE))</f>
        <v>0</v>
      </c>
      <c r="M16" s="61">
        <f>IF(ISERROR(VLOOKUP($I16,'З-М16-18БК'!$K$5:$M$54,2,FALSE))=TRUE,0,VLOOKUP($I16,'З-М16-18БК'!$K$5:$M$54,2,FALSE))</f>
        <v>0</v>
      </c>
      <c r="N16" s="77">
        <f>IF(ISERROR(VLOOKUP($I16,'З-М16-18БК'!$K$5:$M$54,3,FALSE))=TRUE,0,VLOOKUP($I16,'З-М16-18БК'!$K$5:$M$54,3,FALSE))</f>
        <v>0</v>
      </c>
      <c r="O16" s="61">
        <f>IF(ISERROR(VLOOKUP($I16,'З-М16-18БК'!$S$5:$U$54,2,FALSE))=TRUE,0,VLOOKUP($I16,'З-М16-18БК'!$S$5:$U$54,2,FALSE))</f>
        <v>0</v>
      </c>
      <c r="P16" s="77">
        <f>IF(ISERROR(VLOOKUP($I16,'З-М16-18БК'!$S$5:$U$54,3,FALSE))=TRUE,0,VLOOKUP($I16,'З-М16-18БК'!$S$5:$U$54,3,FALSE))</f>
        <v>0</v>
      </c>
      <c r="Q16" s="61">
        <f>IF(ISERROR(VLOOKUP($I16,'З-М16-18БК'!$AA$5:$AC$54,2,FALSE))=TRUE,0,VLOOKUP($I16,'З-М16-18БК'!$AA$5:$AC$54,2,FALSE))</f>
        <v>0</v>
      </c>
      <c r="R16" s="77">
        <f>IF(ISERROR(VLOOKUP($I16,'З-М16-18БК'!$AA$5:$AC$54,3,FALSE))=TRUE,0,VLOOKUP($I16,'З-М16-18БК'!$AA$5:$AC$54,3,FALSE))</f>
        <v>0</v>
      </c>
      <c r="S16" s="61">
        <f>IF(ISERROR(VLOOKUP($I16,'З-М16-18БК'!$AI$5:$AK$54,2,FALSE))=TRUE,0,VLOOKUP($I16,'З-М16-18БК'!$AI$5:$AK$54,2,FALSE))</f>
        <v>0</v>
      </c>
      <c r="T16" s="77">
        <f>IF(ISERROR(VLOOKUP($I16,'З-М16-18БК'!$AI$5:$AK$54,3,FALSE))=TRUE,0,VLOOKUP($I16,'З-М16-18БК'!$AI$5:$AK$54,3,FALSE))</f>
        <v>0</v>
      </c>
      <c r="U16" s="61">
        <f>IF(ISERROR(VLOOKUP($I16,'З-М16-18БК'!$AQ$5:$AS$54,2,FALSE))=TRUE,0,VLOOKUP($I16,'З-М16-18БК'!$AQ$5:$AS$54,2,FALSE))</f>
        <v>0</v>
      </c>
      <c r="V16" s="77">
        <f>IF(ISERROR(VLOOKUP($I16,'З-М16-18БК'!$AQ$5:$AS$54,3,FALSE))=TRUE,0,VLOOKUP($I16,'З-М16-18БК'!$AQ$5:$AS$54,3,FALSE))</f>
        <v>0</v>
      </c>
      <c r="W16" s="107">
        <f t="shared" si="0"/>
        <v>0</v>
      </c>
      <c r="X16" s="100">
        <f t="shared" si="1"/>
        <v>0</v>
      </c>
      <c r="Y16" s="78">
        <f t="shared" si="5"/>
        <v>0</v>
      </c>
      <c r="Z16" s="102" t="str">
        <f t="shared" si="6"/>
        <v xml:space="preserve"> </v>
      </c>
      <c r="AA16" s="102">
        <f t="shared" si="2"/>
        <v>0</v>
      </c>
      <c r="AB16" s="94"/>
      <c r="AC16" s="116">
        <f t="shared" si="3"/>
        <v>0</v>
      </c>
      <c r="AD16" s="97">
        <f t="shared" si="7"/>
        <v>0</v>
      </c>
      <c r="AE16" s="32">
        <f t="shared" si="8"/>
        <v>0</v>
      </c>
      <c r="AF16" s="32">
        <f t="shared" si="9"/>
        <v>0</v>
      </c>
      <c r="AG16" s="32">
        <f t="shared" si="10"/>
        <v>0</v>
      </c>
      <c r="AH16" s="32">
        <f t="shared" si="11"/>
        <v>0</v>
      </c>
      <c r="AI16" s="32">
        <f t="shared" si="4"/>
        <v>0</v>
      </c>
    </row>
    <row r="17" spans="1:35" ht="13.5" customHeight="1" x14ac:dyDescent="0.2">
      <c r="A17" s="8">
        <v>6</v>
      </c>
      <c r="B17" s="16" t="str">
        <f>IF(ISERROR(VLOOKUP($A17,#REF!,4,FALSE))=TRUE," ",VLOOKUP($A17,#REF!,4,FALSE))</f>
        <v xml:space="preserve"> </v>
      </c>
      <c r="C17" s="8" t="str">
        <f>IF(ISERROR(VLOOKUP($B17,#REF!,5,FALSE))=TRUE," ",IF(VLOOKUP($B17,#REF!,5,FALSE)=0,"б/р",VLOOKUP($B17,#REF!,5,FALSE)))</f>
        <v xml:space="preserve"> </v>
      </c>
      <c r="D17" s="8" t="str">
        <f>IF(ISERROR(VLOOKUP($B17,#REF!,8,FALSE))=TRUE," ",VLOOKUP($B17,#REF!,8,FALSE))</f>
        <v xml:space="preserve"> </v>
      </c>
      <c r="E17" s="8" t="str">
        <f>IF(ISERROR(VLOOKUP($B17,#REF!,6,FALSE))=TRUE," ",VLOOKUP($B17,#REF!,6,FALSE))</f>
        <v xml:space="preserve"> </v>
      </c>
      <c r="F17" s="8" t="str">
        <f>IF(ISERROR(VLOOKUP(B17,'Рейтинг М16-18БК'!$B$5:$Q$34,16,FALSE))=TRUE,IF(ISERROR(VLOOKUP(B17,#REF!,5,FALSE))=TRUE," ",VLOOKUP(B17,#REF!,5,FALSE)),VLOOKUP(B17,'Рейтинг М16-18БК'!$B$5:$Q$34,16,FALSE))</f>
        <v xml:space="preserve"> </v>
      </c>
      <c r="G17" s="8" t="str">
        <f>IF(ISERROR(VLOOKUP($B17,#REF!,11,FALSE))=TRUE," ",VLOOKUP($B17,#REF!,11,FALSE))</f>
        <v xml:space="preserve"> </v>
      </c>
      <c r="H17" s="66" t="str">
        <f>IF(ISERROR(VLOOKUP($B17,#REF!,12,FALSE))=TRUE," ",VLOOKUP($B17,#REF!,12,FALSE))</f>
        <v xml:space="preserve"> </v>
      </c>
      <c r="I17" s="84" t="str">
        <f>IF(ISERROR(VLOOKUP($B17,#REF!,7,FALSE))=TRUE," ",VLOOKUP($B17,#REF!,7,FALSE))</f>
        <v xml:space="preserve"> </v>
      </c>
      <c r="J17" s="81">
        <v>0</v>
      </c>
      <c r="K17" s="61">
        <f>IF(ISERROR(VLOOKUP($I17,'З-М16-18БК'!$C$5:$E$54,2,FALSE))=TRUE,0,VLOOKUP($I17,'З-М16-18БК'!$C$5:$E$54,2,FALSE))</f>
        <v>0</v>
      </c>
      <c r="L17" s="77">
        <f>IF(ISERROR(VLOOKUP($I17,'З-М16-18БК'!$C$5:$E$54,3,FALSE))=TRUE,0,VLOOKUP($I17,'З-М16-18БК'!$C$5:$E$54,3,FALSE))</f>
        <v>0</v>
      </c>
      <c r="M17" s="61">
        <f>IF(ISERROR(VLOOKUP($I17,'З-М16-18БК'!$K$5:$M$54,2,FALSE))=TRUE,0,VLOOKUP($I17,'З-М16-18БК'!$K$5:$M$54,2,FALSE))</f>
        <v>0</v>
      </c>
      <c r="N17" s="77">
        <f>IF(ISERROR(VLOOKUP($I17,'З-М16-18БК'!$K$5:$M$54,3,FALSE))=TRUE,0,VLOOKUP($I17,'З-М16-18БК'!$K$5:$M$54,3,FALSE))</f>
        <v>0</v>
      </c>
      <c r="O17" s="61">
        <f>IF(ISERROR(VLOOKUP($I17,'З-М16-18БК'!$S$5:$U$54,2,FALSE))=TRUE,0,VLOOKUP($I17,'З-М16-18БК'!$S$5:$U$54,2,FALSE))</f>
        <v>0</v>
      </c>
      <c r="P17" s="77">
        <f>IF(ISERROR(VLOOKUP($I17,'З-М16-18БК'!$S$5:$U$54,3,FALSE))=TRUE,0,VLOOKUP($I17,'З-М16-18БК'!$S$5:$U$54,3,FALSE))</f>
        <v>0</v>
      </c>
      <c r="Q17" s="61">
        <f>IF(ISERROR(VLOOKUP($I17,'З-М16-18БК'!$AA$5:$AC$54,2,FALSE))=TRUE,0,VLOOKUP($I17,'З-М16-18БК'!$AA$5:$AC$54,2,FALSE))</f>
        <v>0</v>
      </c>
      <c r="R17" s="77">
        <f>IF(ISERROR(VLOOKUP($I17,'З-М16-18БК'!$AA$5:$AC$54,3,FALSE))=TRUE,0,VLOOKUP($I17,'З-М16-18БК'!$AA$5:$AC$54,3,FALSE))</f>
        <v>0</v>
      </c>
      <c r="S17" s="61">
        <f>IF(ISERROR(VLOOKUP($I17,'З-М16-18БК'!$AI$5:$AK$54,2,FALSE))=TRUE,0,VLOOKUP($I17,'З-М16-18БК'!$AI$5:$AK$54,2,FALSE))</f>
        <v>0</v>
      </c>
      <c r="T17" s="77">
        <f>IF(ISERROR(VLOOKUP($I17,'З-М16-18БК'!$AI$5:$AK$54,3,FALSE))=TRUE,0,VLOOKUP($I17,'З-М16-18БК'!$AI$5:$AK$54,3,FALSE))</f>
        <v>0</v>
      </c>
      <c r="U17" s="61">
        <f>IF(ISERROR(VLOOKUP($I17,'З-М16-18БК'!$AQ$5:$AS$54,2,FALSE))=TRUE,0,VLOOKUP($I17,'З-М16-18БК'!$AQ$5:$AS$54,2,FALSE))</f>
        <v>0</v>
      </c>
      <c r="V17" s="77">
        <f>IF(ISERROR(VLOOKUP($I17,'З-М16-18БК'!$AQ$5:$AS$54,3,FALSE))=TRUE,0,VLOOKUP($I17,'З-М16-18БК'!$AQ$5:$AS$54,3,FALSE))</f>
        <v>0</v>
      </c>
      <c r="W17" s="107">
        <f t="shared" si="0"/>
        <v>0</v>
      </c>
      <c r="X17" s="100">
        <f t="shared" si="1"/>
        <v>0</v>
      </c>
      <c r="Y17" s="78">
        <f t="shared" si="5"/>
        <v>0</v>
      </c>
      <c r="Z17" s="102" t="str">
        <f t="shared" si="6"/>
        <v xml:space="preserve"> </v>
      </c>
      <c r="AA17" s="102">
        <f t="shared" si="2"/>
        <v>0</v>
      </c>
      <c r="AB17" s="94"/>
      <c r="AC17" s="116">
        <f t="shared" si="3"/>
        <v>0</v>
      </c>
      <c r="AD17" s="97">
        <f t="shared" si="7"/>
        <v>0</v>
      </c>
      <c r="AE17" s="32">
        <f t="shared" si="8"/>
        <v>0</v>
      </c>
      <c r="AF17" s="32">
        <f t="shared" si="9"/>
        <v>0</v>
      </c>
      <c r="AG17" s="32">
        <f t="shared" si="10"/>
        <v>0</v>
      </c>
      <c r="AH17" s="32">
        <f t="shared" si="11"/>
        <v>0</v>
      </c>
      <c r="AI17" s="32">
        <f t="shared" si="4"/>
        <v>0</v>
      </c>
    </row>
    <row r="18" spans="1:35" ht="13.5" customHeight="1" x14ac:dyDescent="0.2">
      <c r="A18" s="8">
        <v>7</v>
      </c>
      <c r="B18" s="16" t="str">
        <f>IF(ISERROR(VLOOKUP($A18,#REF!,4,FALSE))=TRUE," ",VLOOKUP($A18,#REF!,4,FALSE))</f>
        <v xml:space="preserve"> </v>
      </c>
      <c r="C18" s="8" t="str">
        <f>IF(ISERROR(VLOOKUP($B18,#REF!,5,FALSE))=TRUE," ",IF(VLOOKUP($B18,#REF!,5,FALSE)=0,"б/р",VLOOKUP($B18,#REF!,5,FALSE)))</f>
        <v xml:space="preserve"> </v>
      </c>
      <c r="D18" s="8" t="str">
        <f>IF(ISERROR(VLOOKUP($B18,#REF!,8,FALSE))=TRUE," ",VLOOKUP($B18,#REF!,8,FALSE))</f>
        <v xml:space="preserve"> </v>
      </c>
      <c r="E18" s="8" t="str">
        <f>IF(ISERROR(VLOOKUP($B18,#REF!,6,FALSE))=TRUE," ",VLOOKUP($B18,#REF!,6,FALSE))</f>
        <v xml:space="preserve"> </v>
      </c>
      <c r="F18" s="8" t="str">
        <f>IF(ISERROR(VLOOKUP(B18,'Рейтинг М16-18БК'!$B$5:$Q$34,16,FALSE))=TRUE,IF(ISERROR(VLOOKUP(B18,#REF!,5,FALSE))=TRUE," ",VLOOKUP(B18,#REF!,5,FALSE)),VLOOKUP(B18,'Рейтинг М16-18БК'!$B$5:$Q$34,16,FALSE))</f>
        <v xml:space="preserve"> </v>
      </c>
      <c r="G18" s="8" t="str">
        <f>IF(ISERROR(VLOOKUP($B18,#REF!,11,FALSE))=TRUE," ",VLOOKUP($B18,#REF!,11,FALSE))</f>
        <v xml:space="preserve"> </v>
      </c>
      <c r="H18" s="66" t="str">
        <f>IF(ISERROR(VLOOKUP($B18,#REF!,12,FALSE))=TRUE," ",VLOOKUP($B18,#REF!,12,FALSE))</f>
        <v xml:space="preserve"> </v>
      </c>
      <c r="I18" s="84" t="str">
        <f>IF(ISERROR(VLOOKUP($B18,#REF!,7,FALSE))=TRUE," ",VLOOKUP($B18,#REF!,7,FALSE))</f>
        <v xml:space="preserve"> </v>
      </c>
      <c r="J18" s="81">
        <v>0</v>
      </c>
      <c r="K18" s="61">
        <f>IF(ISERROR(VLOOKUP($I18,'З-М16-18БК'!$C$5:$E$54,2,FALSE))=TRUE,0,VLOOKUP($I18,'З-М16-18БК'!$C$5:$E$54,2,FALSE))</f>
        <v>0</v>
      </c>
      <c r="L18" s="77">
        <f>IF(ISERROR(VLOOKUP($I18,'З-М16-18БК'!$C$5:$E$54,3,FALSE))=TRUE,0,VLOOKUP($I18,'З-М16-18БК'!$C$5:$E$54,3,FALSE))</f>
        <v>0</v>
      </c>
      <c r="M18" s="61">
        <f>IF(ISERROR(VLOOKUP($I18,'З-М16-18БК'!$K$5:$M$54,2,FALSE))=TRUE,0,VLOOKUP($I18,'З-М16-18БК'!$K$5:$M$54,2,FALSE))</f>
        <v>0</v>
      </c>
      <c r="N18" s="77">
        <f>IF(ISERROR(VLOOKUP($I18,'З-М16-18БК'!$K$5:$M$54,3,FALSE))=TRUE,0,VLOOKUP($I18,'З-М16-18БК'!$K$5:$M$54,3,FALSE))</f>
        <v>0</v>
      </c>
      <c r="O18" s="61">
        <f>IF(ISERROR(VLOOKUP($I18,'З-М16-18БК'!$S$5:$U$54,2,FALSE))=TRUE,0,VLOOKUP($I18,'З-М16-18БК'!$S$5:$U$54,2,FALSE))</f>
        <v>0</v>
      </c>
      <c r="P18" s="77">
        <f>IF(ISERROR(VLOOKUP($I18,'З-М16-18БК'!$S$5:$U$54,3,FALSE))=TRUE,0,VLOOKUP($I18,'З-М16-18БК'!$S$5:$U$54,3,FALSE))</f>
        <v>0</v>
      </c>
      <c r="Q18" s="61">
        <f>IF(ISERROR(VLOOKUP($I18,'З-М16-18БК'!$AA$5:$AC$54,2,FALSE))=TRUE,0,VLOOKUP($I18,'З-М16-18БК'!$AA$5:$AC$54,2,FALSE))</f>
        <v>0</v>
      </c>
      <c r="R18" s="77">
        <f>IF(ISERROR(VLOOKUP($I18,'З-М16-18БК'!$AA$5:$AC$54,3,FALSE))=TRUE,0,VLOOKUP($I18,'З-М16-18БК'!$AA$5:$AC$54,3,FALSE))</f>
        <v>0</v>
      </c>
      <c r="S18" s="61">
        <f>IF(ISERROR(VLOOKUP($I18,'З-М16-18БК'!$AI$5:$AK$54,2,FALSE))=TRUE,0,VLOOKUP($I18,'З-М16-18БК'!$AI$5:$AK$54,2,FALSE))</f>
        <v>0</v>
      </c>
      <c r="T18" s="77">
        <f>IF(ISERROR(VLOOKUP($I18,'З-М16-18БК'!$AI$5:$AK$54,3,FALSE))=TRUE,0,VLOOKUP($I18,'З-М16-18БК'!$AI$5:$AK$54,3,FALSE))</f>
        <v>0</v>
      </c>
      <c r="U18" s="61">
        <f>IF(ISERROR(VLOOKUP($I18,'З-М16-18БК'!$AQ$5:$AS$54,2,FALSE))=TRUE,0,VLOOKUP($I18,'З-М16-18БК'!$AQ$5:$AS$54,2,FALSE))</f>
        <v>0</v>
      </c>
      <c r="V18" s="77">
        <f>IF(ISERROR(VLOOKUP($I18,'З-М16-18БК'!$AQ$5:$AS$54,3,FALSE))=TRUE,0,VLOOKUP($I18,'З-М16-18БК'!$AQ$5:$AS$54,3,FALSE))</f>
        <v>0</v>
      </c>
      <c r="W18" s="107">
        <f t="shared" si="0"/>
        <v>0</v>
      </c>
      <c r="X18" s="100">
        <f t="shared" si="1"/>
        <v>0</v>
      </c>
      <c r="Y18" s="78">
        <f t="shared" si="5"/>
        <v>0</v>
      </c>
      <c r="Z18" s="102" t="str">
        <f t="shared" si="6"/>
        <v xml:space="preserve"> </v>
      </c>
      <c r="AA18" s="102">
        <f t="shared" si="2"/>
        <v>0</v>
      </c>
      <c r="AB18" s="94"/>
      <c r="AC18" s="116">
        <f t="shared" si="3"/>
        <v>0</v>
      </c>
      <c r="AD18" s="97">
        <f t="shared" si="7"/>
        <v>0</v>
      </c>
      <c r="AE18" s="32">
        <f t="shared" si="8"/>
        <v>0</v>
      </c>
      <c r="AF18" s="32">
        <f t="shared" si="9"/>
        <v>0</v>
      </c>
      <c r="AG18" s="32">
        <f t="shared" si="10"/>
        <v>0</v>
      </c>
      <c r="AH18" s="32">
        <f t="shared" si="11"/>
        <v>0</v>
      </c>
      <c r="AI18" s="32">
        <f t="shared" si="4"/>
        <v>0</v>
      </c>
    </row>
    <row r="19" spans="1:35" ht="13.5" customHeight="1" x14ac:dyDescent="0.2">
      <c r="A19" s="8">
        <v>8</v>
      </c>
      <c r="B19" s="16" t="str">
        <f>IF(ISERROR(VLOOKUP($A19,#REF!,4,FALSE))=TRUE," ",VLOOKUP($A19,#REF!,4,FALSE))</f>
        <v xml:space="preserve"> </v>
      </c>
      <c r="C19" s="8" t="str">
        <f>IF(ISERROR(VLOOKUP($B19,#REF!,5,FALSE))=TRUE," ",IF(VLOOKUP($B19,#REF!,5,FALSE)=0,"б/р",VLOOKUP($B19,#REF!,5,FALSE)))</f>
        <v xml:space="preserve"> </v>
      </c>
      <c r="D19" s="8" t="str">
        <f>IF(ISERROR(VLOOKUP($B19,#REF!,8,FALSE))=TRUE," ",VLOOKUP($B19,#REF!,8,FALSE))</f>
        <v xml:space="preserve"> </v>
      </c>
      <c r="E19" s="8" t="str">
        <f>IF(ISERROR(VLOOKUP($B19,#REF!,6,FALSE))=TRUE," ",VLOOKUP($B19,#REF!,6,FALSE))</f>
        <v xml:space="preserve"> </v>
      </c>
      <c r="F19" s="8" t="str">
        <f>IF(ISERROR(VLOOKUP(B19,'Рейтинг М16-18БК'!$B$5:$Q$34,16,FALSE))=TRUE,IF(ISERROR(VLOOKUP(B19,#REF!,5,FALSE))=TRUE," ",VLOOKUP(B19,#REF!,5,FALSE)),VLOOKUP(B19,'Рейтинг М16-18БК'!$B$5:$Q$34,16,FALSE))</f>
        <v xml:space="preserve"> </v>
      </c>
      <c r="G19" s="8" t="str">
        <f>IF(ISERROR(VLOOKUP($B19,#REF!,11,FALSE))=TRUE," ",VLOOKUP($B19,#REF!,11,FALSE))</f>
        <v xml:space="preserve"> </v>
      </c>
      <c r="H19" s="66" t="str">
        <f>IF(ISERROR(VLOOKUP($B19,#REF!,12,FALSE))=TRUE," ",VLOOKUP($B19,#REF!,12,FALSE))</f>
        <v xml:space="preserve"> </v>
      </c>
      <c r="I19" s="84" t="str">
        <f>IF(ISERROR(VLOOKUP($B19,#REF!,7,FALSE))=TRUE," ",VLOOKUP($B19,#REF!,7,FALSE))</f>
        <v xml:space="preserve"> </v>
      </c>
      <c r="J19" s="81">
        <v>0</v>
      </c>
      <c r="K19" s="61">
        <f>IF(ISERROR(VLOOKUP($I19,'З-М16-18БК'!$C$5:$E$54,2,FALSE))=TRUE,0,VLOOKUP($I19,'З-М16-18БК'!$C$5:$E$54,2,FALSE))</f>
        <v>0</v>
      </c>
      <c r="L19" s="77">
        <f>IF(ISERROR(VLOOKUP($I19,'З-М16-18БК'!$C$5:$E$54,3,FALSE))=TRUE,0,VLOOKUP($I19,'З-М16-18БК'!$C$5:$E$54,3,FALSE))</f>
        <v>0</v>
      </c>
      <c r="M19" s="61">
        <f>IF(ISERROR(VLOOKUP($I19,'З-М16-18БК'!$K$5:$M$54,2,FALSE))=TRUE,0,VLOOKUP($I19,'З-М16-18БК'!$K$5:$M$54,2,FALSE))</f>
        <v>0</v>
      </c>
      <c r="N19" s="77">
        <f>IF(ISERROR(VLOOKUP($I19,'З-М16-18БК'!$K$5:$M$54,3,FALSE))=TRUE,0,VLOOKUP($I19,'З-М16-18БК'!$K$5:$M$54,3,FALSE))</f>
        <v>0</v>
      </c>
      <c r="O19" s="61">
        <f>IF(ISERROR(VLOOKUP($I19,'З-М16-18БК'!$S$5:$U$54,2,FALSE))=TRUE,0,VLOOKUP($I19,'З-М16-18БК'!$S$5:$U$54,2,FALSE))</f>
        <v>0</v>
      </c>
      <c r="P19" s="77">
        <f>IF(ISERROR(VLOOKUP($I19,'З-М16-18БК'!$S$5:$U$54,3,FALSE))=TRUE,0,VLOOKUP($I19,'З-М16-18БК'!$S$5:$U$54,3,FALSE))</f>
        <v>0</v>
      </c>
      <c r="Q19" s="61">
        <f>IF(ISERROR(VLOOKUP($I19,'З-М16-18БК'!$AA$5:$AC$54,2,FALSE))=TRUE,0,VLOOKUP($I19,'З-М16-18БК'!$AA$5:$AC$54,2,FALSE))</f>
        <v>0</v>
      </c>
      <c r="R19" s="77">
        <f>IF(ISERROR(VLOOKUP($I19,'З-М16-18БК'!$AA$5:$AC$54,3,FALSE))=TRUE,0,VLOOKUP($I19,'З-М16-18БК'!$AA$5:$AC$54,3,FALSE))</f>
        <v>0</v>
      </c>
      <c r="S19" s="61">
        <f>IF(ISERROR(VLOOKUP($I19,'З-М16-18БК'!$AI$5:$AK$54,2,FALSE))=TRUE,0,VLOOKUP($I19,'З-М16-18БК'!$AI$5:$AK$54,2,FALSE))</f>
        <v>0</v>
      </c>
      <c r="T19" s="77">
        <f>IF(ISERROR(VLOOKUP($I19,'З-М16-18БК'!$AI$5:$AK$54,3,FALSE))=TRUE,0,VLOOKUP($I19,'З-М16-18БК'!$AI$5:$AK$54,3,FALSE))</f>
        <v>0</v>
      </c>
      <c r="U19" s="61">
        <f>IF(ISERROR(VLOOKUP($I19,'З-М16-18БК'!$AQ$5:$AS$54,2,FALSE))=TRUE,0,VLOOKUP($I19,'З-М16-18БК'!$AQ$5:$AS$54,2,FALSE))</f>
        <v>0</v>
      </c>
      <c r="V19" s="77">
        <f>IF(ISERROR(VLOOKUP($I19,'З-М16-18БК'!$AQ$5:$AS$54,3,FALSE))=TRUE,0,VLOOKUP($I19,'З-М16-18БК'!$AQ$5:$AS$54,3,FALSE))</f>
        <v>0</v>
      </c>
      <c r="W19" s="107">
        <f t="shared" si="0"/>
        <v>0</v>
      </c>
      <c r="X19" s="100">
        <f t="shared" si="1"/>
        <v>0</v>
      </c>
      <c r="Y19" s="78">
        <f t="shared" si="5"/>
        <v>0</v>
      </c>
      <c r="Z19" s="102" t="str">
        <f t="shared" si="6"/>
        <v xml:space="preserve"> </v>
      </c>
      <c r="AA19" s="102">
        <f t="shared" si="2"/>
        <v>0</v>
      </c>
      <c r="AB19" s="94"/>
      <c r="AC19" s="116">
        <f t="shared" si="3"/>
        <v>0</v>
      </c>
      <c r="AD19" s="97">
        <f t="shared" si="7"/>
        <v>0</v>
      </c>
      <c r="AE19" s="32">
        <f t="shared" si="8"/>
        <v>0</v>
      </c>
      <c r="AF19" s="32">
        <f t="shared" si="9"/>
        <v>0</v>
      </c>
      <c r="AG19" s="32">
        <f t="shared" si="10"/>
        <v>0</v>
      </c>
      <c r="AH19" s="32">
        <f t="shared" si="11"/>
        <v>0</v>
      </c>
      <c r="AI19" s="32">
        <f t="shared" si="4"/>
        <v>0</v>
      </c>
    </row>
    <row r="20" spans="1:35" ht="13.5" customHeight="1" x14ac:dyDescent="0.2">
      <c r="A20" s="8">
        <v>9</v>
      </c>
      <c r="B20" s="16" t="str">
        <f>IF(ISERROR(VLOOKUP($A20,#REF!,4,FALSE))=TRUE," ",VLOOKUP($A20,#REF!,4,FALSE))</f>
        <v xml:space="preserve"> </v>
      </c>
      <c r="C20" s="8" t="str">
        <f>IF(ISERROR(VLOOKUP($B20,#REF!,5,FALSE))=TRUE," ",IF(VLOOKUP($B20,#REF!,5,FALSE)=0,"б/р",VLOOKUP($B20,#REF!,5,FALSE)))</f>
        <v xml:space="preserve"> </v>
      </c>
      <c r="D20" s="8" t="str">
        <f>IF(ISERROR(VLOOKUP($B20,#REF!,8,FALSE))=TRUE," ",VLOOKUP($B20,#REF!,8,FALSE))</f>
        <v xml:space="preserve"> </v>
      </c>
      <c r="E20" s="8" t="str">
        <f>IF(ISERROR(VLOOKUP($B20,#REF!,6,FALSE))=TRUE," ",VLOOKUP($B20,#REF!,6,FALSE))</f>
        <v xml:space="preserve"> </v>
      </c>
      <c r="F20" s="8" t="str">
        <f>IF(ISERROR(VLOOKUP(B20,'Рейтинг М16-18БК'!$B$5:$Q$34,16,FALSE))=TRUE,IF(ISERROR(VLOOKUP(B20,#REF!,5,FALSE))=TRUE," ",VLOOKUP(B20,#REF!,5,FALSE)),VLOOKUP(B20,'Рейтинг М16-18БК'!$B$5:$Q$34,16,FALSE))</f>
        <v xml:space="preserve"> </v>
      </c>
      <c r="G20" s="8" t="str">
        <f>IF(ISERROR(VLOOKUP($B20,#REF!,11,FALSE))=TRUE," ",VLOOKUP($B20,#REF!,11,FALSE))</f>
        <v xml:space="preserve"> </v>
      </c>
      <c r="H20" s="66" t="str">
        <f>IF(ISERROR(VLOOKUP($B20,#REF!,12,FALSE))=TRUE," ",VLOOKUP($B20,#REF!,12,FALSE))</f>
        <v xml:space="preserve"> </v>
      </c>
      <c r="I20" s="84" t="str">
        <f>IF(ISERROR(VLOOKUP($B20,#REF!,7,FALSE))=TRUE," ",VLOOKUP($B20,#REF!,7,FALSE))</f>
        <v xml:space="preserve"> </v>
      </c>
      <c r="J20" s="81">
        <v>0</v>
      </c>
      <c r="K20" s="61">
        <f>IF(ISERROR(VLOOKUP($I20,'З-М16-18БК'!$C$5:$E$54,2,FALSE))=TRUE,0,VLOOKUP($I20,'З-М16-18БК'!$C$5:$E$54,2,FALSE))</f>
        <v>0</v>
      </c>
      <c r="L20" s="77">
        <f>IF(ISERROR(VLOOKUP($I20,'З-М16-18БК'!$C$5:$E$54,3,FALSE))=TRUE,0,VLOOKUP($I20,'З-М16-18БК'!$C$5:$E$54,3,FALSE))</f>
        <v>0</v>
      </c>
      <c r="M20" s="61">
        <f>IF(ISERROR(VLOOKUP($I20,'З-М16-18БК'!$K$5:$M$54,2,FALSE))=TRUE,0,VLOOKUP($I20,'З-М16-18БК'!$K$5:$M$54,2,FALSE))</f>
        <v>0</v>
      </c>
      <c r="N20" s="77">
        <f>IF(ISERROR(VLOOKUP($I20,'З-М16-18БК'!$K$5:$M$54,3,FALSE))=TRUE,0,VLOOKUP($I20,'З-М16-18БК'!$K$5:$M$54,3,FALSE))</f>
        <v>0</v>
      </c>
      <c r="O20" s="61">
        <f>IF(ISERROR(VLOOKUP($I20,'З-М16-18БК'!$S$5:$U$54,2,FALSE))=TRUE,0,VLOOKUP($I20,'З-М16-18БК'!$S$5:$U$54,2,FALSE))</f>
        <v>0</v>
      </c>
      <c r="P20" s="77">
        <f>IF(ISERROR(VLOOKUP($I20,'З-М16-18БК'!$S$5:$U$54,3,FALSE))=TRUE,0,VLOOKUP($I20,'З-М16-18БК'!$S$5:$U$54,3,FALSE))</f>
        <v>0</v>
      </c>
      <c r="Q20" s="61">
        <f>IF(ISERROR(VLOOKUP($I20,'З-М16-18БК'!$AA$5:$AC$54,2,FALSE))=TRUE,0,VLOOKUP($I20,'З-М16-18БК'!$AA$5:$AC$54,2,FALSE))</f>
        <v>0</v>
      </c>
      <c r="R20" s="77">
        <f>IF(ISERROR(VLOOKUP($I20,'З-М16-18БК'!$AA$5:$AC$54,3,FALSE))=TRUE,0,VLOOKUP($I20,'З-М16-18БК'!$AA$5:$AC$54,3,FALSE))</f>
        <v>0</v>
      </c>
      <c r="S20" s="61">
        <f>IF(ISERROR(VLOOKUP($I20,'З-М16-18БК'!$AI$5:$AK$54,2,FALSE))=TRUE,0,VLOOKUP($I20,'З-М16-18БК'!$AI$5:$AK$54,2,FALSE))</f>
        <v>0</v>
      </c>
      <c r="T20" s="77">
        <f>IF(ISERROR(VLOOKUP($I20,'З-М16-18БК'!$AI$5:$AK$54,3,FALSE))=TRUE,0,VLOOKUP($I20,'З-М16-18БК'!$AI$5:$AK$54,3,FALSE))</f>
        <v>0</v>
      </c>
      <c r="U20" s="61">
        <f>IF(ISERROR(VLOOKUP($I20,'З-М16-18БК'!$AQ$5:$AS$54,2,FALSE))=TRUE,0,VLOOKUP($I20,'З-М16-18БК'!$AQ$5:$AS$54,2,FALSE))</f>
        <v>0</v>
      </c>
      <c r="V20" s="77">
        <f>IF(ISERROR(VLOOKUP($I20,'З-М16-18БК'!$AQ$5:$AS$54,3,FALSE))=TRUE,0,VLOOKUP($I20,'З-М16-18БК'!$AQ$5:$AS$54,3,FALSE))</f>
        <v>0</v>
      </c>
      <c r="W20" s="107">
        <f t="shared" si="0"/>
        <v>0</v>
      </c>
      <c r="X20" s="100">
        <f t="shared" si="1"/>
        <v>0</v>
      </c>
      <c r="Y20" s="78">
        <f t="shared" si="5"/>
        <v>0</v>
      </c>
      <c r="Z20" s="102" t="str">
        <f t="shared" si="6"/>
        <v xml:space="preserve"> </v>
      </c>
      <c r="AA20" s="102">
        <f t="shared" si="2"/>
        <v>0</v>
      </c>
      <c r="AB20" s="94"/>
      <c r="AC20" s="116">
        <f t="shared" si="3"/>
        <v>0</v>
      </c>
      <c r="AD20" s="97">
        <f t="shared" si="7"/>
        <v>0</v>
      </c>
      <c r="AE20" s="32">
        <f t="shared" si="8"/>
        <v>0</v>
      </c>
      <c r="AF20" s="32">
        <f t="shared" si="9"/>
        <v>0</v>
      </c>
      <c r="AG20" s="32">
        <f t="shared" si="10"/>
        <v>0</v>
      </c>
      <c r="AH20" s="32">
        <f t="shared" si="11"/>
        <v>0</v>
      </c>
      <c r="AI20" s="32">
        <f t="shared" si="4"/>
        <v>0</v>
      </c>
    </row>
    <row r="21" spans="1:35" ht="13.5" customHeight="1" x14ac:dyDescent="0.2">
      <c r="A21" s="8">
        <v>10</v>
      </c>
      <c r="B21" s="16" t="str">
        <f>IF(ISERROR(VLOOKUP($A21,#REF!,4,FALSE))=TRUE," ",VLOOKUP($A21,#REF!,4,FALSE))</f>
        <v xml:space="preserve"> </v>
      </c>
      <c r="C21" s="8" t="str">
        <f>IF(ISERROR(VLOOKUP($B21,#REF!,5,FALSE))=TRUE," ",IF(VLOOKUP($B21,#REF!,5,FALSE)=0,"б/р",VLOOKUP($B21,#REF!,5,FALSE)))</f>
        <v xml:space="preserve"> </v>
      </c>
      <c r="D21" s="8" t="str">
        <f>IF(ISERROR(VLOOKUP($B21,#REF!,8,FALSE))=TRUE," ",VLOOKUP($B21,#REF!,8,FALSE))</f>
        <v xml:space="preserve"> </v>
      </c>
      <c r="E21" s="8" t="str">
        <f>IF(ISERROR(VLOOKUP($B21,#REF!,6,FALSE))=TRUE," ",VLOOKUP($B21,#REF!,6,FALSE))</f>
        <v xml:space="preserve"> </v>
      </c>
      <c r="F21" s="8" t="str">
        <f>IF(ISERROR(VLOOKUP(B21,'Рейтинг М16-18БК'!$B$5:$Q$34,16,FALSE))=TRUE,IF(ISERROR(VLOOKUP(B21,#REF!,5,FALSE))=TRUE," ",VLOOKUP(B21,#REF!,5,FALSE)),VLOOKUP(B21,'Рейтинг М16-18БК'!$B$5:$Q$34,16,FALSE))</f>
        <v xml:space="preserve"> </v>
      </c>
      <c r="G21" s="8" t="str">
        <f>IF(ISERROR(VLOOKUP($B21,#REF!,11,FALSE))=TRUE," ",VLOOKUP($B21,#REF!,11,FALSE))</f>
        <v xml:space="preserve"> </v>
      </c>
      <c r="H21" s="66" t="str">
        <f>IF(ISERROR(VLOOKUP($B21,#REF!,12,FALSE))=TRUE," ",VLOOKUP($B21,#REF!,12,FALSE))</f>
        <v xml:space="preserve"> </v>
      </c>
      <c r="I21" s="84" t="str">
        <f>IF(ISERROR(VLOOKUP($B21,#REF!,7,FALSE))=TRUE," ",VLOOKUP($B21,#REF!,7,FALSE))</f>
        <v xml:space="preserve"> </v>
      </c>
      <c r="J21" s="81">
        <v>0</v>
      </c>
      <c r="K21" s="61">
        <f>IF(ISERROR(VLOOKUP($I21,'З-М16-18БК'!$C$5:$E$54,2,FALSE))=TRUE,0,VLOOKUP($I21,'З-М16-18БК'!$C$5:$E$54,2,FALSE))</f>
        <v>0</v>
      </c>
      <c r="L21" s="77">
        <f>IF(ISERROR(VLOOKUP($I21,'З-М16-18БК'!$C$5:$E$54,3,FALSE))=TRUE,0,VLOOKUP($I21,'З-М16-18БК'!$C$5:$E$54,3,FALSE))</f>
        <v>0</v>
      </c>
      <c r="M21" s="61">
        <f>IF(ISERROR(VLOOKUP($I21,'З-М16-18БК'!$K$5:$M$54,2,FALSE))=TRUE,0,VLOOKUP($I21,'З-М16-18БК'!$K$5:$M$54,2,FALSE))</f>
        <v>0</v>
      </c>
      <c r="N21" s="77">
        <f>IF(ISERROR(VLOOKUP($I21,'З-М16-18БК'!$K$5:$M$54,3,FALSE))=TRUE,0,VLOOKUP($I21,'З-М16-18БК'!$K$5:$M$54,3,FALSE))</f>
        <v>0</v>
      </c>
      <c r="O21" s="61">
        <f>IF(ISERROR(VLOOKUP($I21,'З-М16-18БК'!$S$5:$U$54,2,FALSE))=TRUE,0,VLOOKUP($I21,'З-М16-18БК'!$S$5:$U$54,2,FALSE))</f>
        <v>0</v>
      </c>
      <c r="P21" s="77">
        <f>IF(ISERROR(VLOOKUP($I21,'З-М16-18БК'!$S$5:$U$54,3,FALSE))=TRUE,0,VLOOKUP($I21,'З-М16-18БК'!$S$5:$U$54,3,FALSE))</f>
        <v>0</v>
      </c>
      <c r="Q21" s="61">
        <f>IF(ISERROR(VLOOKUP($I21,'З-М16-18БК'!$AA$5:$AC$54,2,FALSE))=TRUE,0,VLOOKUP($I21,'З-М16-18БК'!$AA$5:$AC$54,2,FALSE))</f>
        <v>0</v>
      </c>
      <c r="R21" s="77">
        <f>IF(ISERROR(VLOOKUP($I21,'З-М16-18БК'!$AA$5:$AC$54,3,FALSE))=TRUE,0,VLOOKUP($I21,'З-М16-18БК'!$AA$5:$AC$54,3,FALSE))</f>
        <v>0</v>
      </c>
      <c r="S21" s="61">
        <f>IF(ISERROR(VLOOKUP($I21,'З-М16-18БК'!$AI$5:$AK$54,2,FALSE))=TRUE,0,VLOOKUP($I21,'З-М16-18БК'!$AI$5:$AK$54,2,FALSE))</f>
        <v>0</v>
      </c>
      <c r="T21" s="77">
        <f>IF(ISERROR(VLOOKUP($I21,'З-М16-18БК'!$AI$5:$AK$54,3,FALSE))=TRUE,0,VLOOKUP($I21,'З-М16-18БК'!$AI$5:$AK$54,3,FALSE))</f>
        <v>0</v>
      </c>
      <c r="U21" s="61">
        <f>IF(ISERROR(VLOOKUP($I21,'З-М16-18БК'!$AQ$5:$AS$54,2,FALSE))=TRUE,0,VLOOKUP($I21,'З-М16-18БК'!$AQ$5:$AS$54,2,FALSE))</f>
        <v>0</v>
      </c>
      <c r="V21" s="77">
        <f>IF(ISERROR(VLOOKUP($I21,'З-М16-18БК'!$AQ$5:$AS$54,3,FALSE))=TRUE,0,VLOOKUP($I21,'З-М16-18БК'!$AQ$5:$AS$54,3,FALSE))</f>
        <v>0</v>
      </c>
      <c r="W21" s="107">
        <f t="shared" si="0"/>
        <v>0</v>
      </c>
      <c r="X21" s="100">
        <f t="shared" si="1"/>
        <v>0</v>
      </c>
      <c r="Y21" s="78">
        <f t="shared" si="5"/>
        <v>0</v>
      </c>
      <c r="Z21" s="102" t="str">
        <f t="shared" si="6"/>
        <v xml:space="preserve"> </v>
      </c>
      <c r="AA21" s="102">
        <f t="shared" si="2"/>
        <v>0</v>
      </c>
      <c r="AB21" s="94"/>
      <c r="AC21" s="116">
        <f t="shared" si="3"/>
        <v>0</v>
      </c>
      <c r="AD21" s="97">
        <f t="shared" si="7"/>
        <v>0</v>
      </c>
      <c r="AE21" s="32">
        <f t="shared" si="8"/>
        <v>0</v>
      </c>
      <c r="AF21" s="32">
        <f t="shared" si="9"/>
        <v>0</v>
      </c>
      <c r="AG21" s="32">
        <f t="shared" si="10"/>
        <v>0</v>
      </c>
      <c r="AH21" s="32">
        <f t="shared" si="11"/>
        <v>0</v>
      </c>
      <c r="AI21" s="32">
        <f t="shared" si="4"/>
        <v>0</v>
      </c>
    </row>
    <row r="22" spans="1:35" ht="13.5" customHeight="1" x14ac:dyDescent="0.2">
      <c r="A22" s="8">
        <v>11</v>
      </c>
      <c r="B22" s="16" t="str">
        <f>IF(ISERROR(VLOOKUP($A22,#REF!,4,FALSE))=TRUE," ",VLOOKUP($A22,#REF!,4,FALSE))</f>
        <v xml:space="preserve"> </v>
      </c>
      <c r="C22" s="8" t="str">
        <f>IF(ISERROR(VLOOKUP($B22,#REF!,5,FALSE))=TRUE," ",IF(VLOOKUP($B22,#REF!,5,FALSE)=0,"б/р",VLOOKUP($B22,#REF!,5,FALSE)))</f>
        <v xml:space="preserve"> </v>
      </c>
      <c r="D22" s="8" t="str">
        <f>IF(ISERROR(VLOOKUP($B22,#REF!,8,FALSE))=TRUE," ",VLOOKUP($B22,#REF!,8,FALSE))</f>
        <v xml:space="preserve"> </v>
      </c>
      <c r="E22" s="8" t="str">
        <f>IF(ISERROR(VLOOKUP($B22,#REF!,6,FALSE))=TRUE," ",VLOOKUP($B22,#REF!,6,FALSE))</f>
        <v xml:space="preserve"> </v>
      </c>
      <c r="F22" s="8" t="str">
        <f>IF(ISERROR(VLOOKUP(B22,'Рейтинг М16-18БК'!$B$5:$Q$34,16,FALSE))=TRUE,IF(ISERROR(VLOOKUP(B22,#REF!,5,FALSE))=TRUE," ",VLOOKUP(B22,#REF!,5,FALSE)),VLOOKUP(B22,'Рейтинг М16-18БК'!$B$5:$Q$34,16,FALSE))</f>
        <v xml:space="preserve"> </v>
      </c>
      <c r="G22" s="8" t="str">
        <f>IF(ISERROR(VLOOKUP($B22,#REF!,11,FALSE))=TRUE," ",VLOOKUP($B22,#REF!,11,FALSE))</f>
        <v xml:space="preserve"> </v>
      </c>
      <c r="H22" s="66" t="str">
        <f>IF(ISERROR(VLOOKUP($B22,#REF!,12,FALSE))=TRUE," ",VLOOKUP($B22,#REF!,12,FALSE))</f>
        <v xml:space="preserve"> </v>
      </c>
      <c r="I22" s="84" t="str">
        <f>IF(ISERROR(VLOOKUP($B22,#REF!,7,FALSE))=TRUE," ",VLOOKUP($B22,#REF!,7,FALSE))</f>
        <v xml:space="preserve"> </v>
      </c>
      <c r="J22" s="81"/>
      <c r="K22" s="61">
        <f>IF(ISERROR(VLOOKUP($I22,'З-М16-18БК'!$C$5:$E$54,2,FALSE))=TRUE,0,VLOOKUP($I22,'З-М16-18БК'!$C$5:$E$54,2,FALSE))</f>
        <v>0</v>
      </c>
      <c r="L22" s="77">
        <f>IF(ISERROR(VLOOKUP($I22,'З-М16-18БК'!$C$5:$E$54,3,FALSE))=TRUE,0,VLOOKUP($I22,'З-М16-18БК'!$C$5:$E$54,3,FALSE))</f>
        <v>0</v>
      </c>
      <c r="M22" s="61">
        <f>IF(ISERROR(VLOOKUP($I22,'З-М16-18БК'!$K$5:$M$54,2,FALSE))=TRUE,0,VLOOKUP($I22,'З-М16-18БК'!$K$5:$M$54,2,FALSE))</f>
        <v>0</v>
      </c>
      <c r="N22" s="77">
        <f>IF(ISERROR(VLOOKUP($I22,'З-М16-18БК'!$K$5:$M$54,3,FALSE))=TRUE,0,VLOOKUP($I22,'З-М16-18БК'!$K$5:$M$54,3,FALSE))</f>
        <v>0</v>
      </c>
      <c r="O22" s="61">
        <f>IF(ISERROR(VLOOKUP($I22,'З-М16-18БК'!$S$5:$U$54,2,FALSE))=TRUE,0,VLOOKUP($I22,'З-М16-18БК'!$S$5:$U$54,2,FALSE))</f>
        <v>0</v>
      </c>
      <c r="P22" s="77">
        <f>IF(ISERROR(VLOOKUP($I22,'З-М16-18БК'!$S$5:$U$54,3,FALSE))=TRUE,0,VLOOKUP($I22,'З-М16-18БК'!$S$5:$U$54,3,FALSE))</f>
        <v>0</v>
      </c>
      <c r="Q22" s="61">
        <f>IF(ISERROR(VLOOKUP($I22,'З-М16-18БК'!$AA$5:$AC$54,2,FALSE))=TRUE,0,VLOOKUP($I22,'З-М16-18БК'!$AA$5:$AC$54,2,FALSE))</f>
        <v>0</v>
      </c>
      <c r="R22" s="77">
        <f>IF(ISERROR(VLOOKUP($I22,'З-М16-18БК'!$AA$5:$AC$54,3,FALSE))=TRUE,0,VLOOKUP($I22,'З-М16-18БК'!$AA$5:$AC$54,3,FALSE))</f>
        <v>0</v>
      </c>
      <c r="S22" s="61">
        <f>IF(ISERROR(VLOOKUP($I22,'З-М16-18БК'!$AI$5:$AK$54,2,FALSE))=TRUE,0,VLOOKUP($I22,'З-М16-18БК'!$AI$5:$AK$54,2,FALSE))</f>
        <v>0</v>
      </c>
      <c r="T22" s="77">
        <f>IF(ISERROR(VLOOKUP($I22,'З-М16-18БК'!$AI$5:$AK$54,3,FALSE))=TRUE,0,VLOOKUP($I22,'З-М16-18БК'!$AI$5:$AK$54,3,FALSE))</f>
        <v>0</v>
      </c>
      <c r="U22" s="61">
        <f>IF(ISERROR(VLOOKUP($I22,'З-М16-18БК'!$AQ$5:$AS$54,2,FALSE))=TRUE,0,VLOOKUP($I22,'З-М16-18БК'!$AQ$5:$AS$54,2,FALSE))</f>
        <v>0</v>
      </c>
      <c r="V22" s="77">
        <f>IF(ISERROR(VLOOKUP($I22,'З-М16-18БК'!$AQ$5:$AS$54,3,FALSE))=TRUE,0,VLOOKUP($I22,'З-М16-18БК'!$AQ$5:$AS$54,3,FALSE))</f>
        <v>0</v>
      </c>
      <c r="W22" s="107">
        <f t="shared" si="0"/>
        <v>0</v>
      </c>
      <c r="X22" s="100">
        <f t="shared" si="1"/>
        <v>0</v>
      </c>
      <c r="Y22" s="78">
        <f t="shared" si="5"/>
        <v>0</v>
      </c>
      <c r="Z22" s="102" t="str">
        <f t="shared" si="6"/>
        <v xml:space="preserve"> </v>
      </c>
      <c r="AA22" s="102">
        <f t="shared" si="2"/>
        <v>0</v>
      </c>
      <c r="AB22" s="94"/>
      <c r="AC22" s="116">
        <f t="shared" si="3"/>
        <v>0</v>
      </c>
      <c r="AD22" s="97">
        <f t="shared" si="7"/>
        <v>0</v>
      </c>
      <c r="AE22" s="32">
        <f t="shared" si="8"/>
        <v>0</v>
      </c>
      <c r="AF22" s="32">
        <f t="shared" si="9"/>
        <v>0</v>
      </c>
      <c r="AG22" s="32">
        <f t="shared" si="10"/>
        <v>0</v>
      </c>
      <c r="AH22" s="32">
        <f t="shared" si="11"/>
        <v>0</v>
      </c>
      <c r="AI22" s="32">
        <f t="shared" si="4"/>
        <v>0</v>
      </c>
    </row>
    <row r="23" spans="1:35" ht="13.5" customHeight="1" x14ac:dyDescent="0.2">
      <c r="A23" s="8">
        <v>12</v>
      </c>
      <c r="B23" s="16" t="str">
        <f>IF(ISERROR(VLOOKUP($A23,#REF!,4,FALSE))=TRUE," ",VLOOKUP($A23,#REF!,4,FALSE))</f>
        <v xml:space="preserve"> </v>
      </c>
      <c r="C23" s="8" t="str">
        <f>IF(ISERROR(VLOOKUP($B23,#REF!,5,FALSE))=TRUE," ",IF(VLOOKUP($B23,#REF!,5,FALSE)=0,"б/р",VLOOKUP($B23,#REF!,5,FALSE)))</f>
        <v xml:space="preserve"> </v>
      </c>
      <c r="D23" s="8" t="str">
        <f>IF(ISERROR(VLOOKUP($B23,#REF!,8,FALSE))=TRUE," ",VLOOKUP($B23,#REF!,8,FALSE))</f>
        <v xml:space="preserve"> </v>
      </c>
      <c r="E23" s="8" t="str">
        <f>IF(ISERROR(VLOOKUP($B23,#REF!,6,FALSE))=TRUE," ",VLOOKUP($B23,#REF!,6,FALSE))</f>
        <v xml:space="preserve"> </v>
      </c>
      <c r="F23" s="8" t="str">
        <f>IF(ISERROR(VLOOKUP(B23,'Рейтинг М16-18БК'!$B$5:$Q$34,16,FALSE))=TRUE,IF(ISERROR(VLOOKUP(B23,#REF!,5,FALSE))=TRUE," ",VLOOKUP(B23,#REF!,5,FALSE)),VLOOKUP(B23,'Рейтинг М16-18БК'!$B$5:$Q$34,16,FALSE))</f>
        <v xml:space="preserve"> </v>
      </c>
      <c r="G23" s="8" t="str">
        <f>IF(ISERROR(VLOOKUP($B23,#REF!,11,FALSE))=TRUE," ",VLOOKUP($B23,#REF!,11,FALSE))</f>
        <v xml:space="preserve"> </v>
      </c>
      <c r="H23" s="66" t="str">
        <f>IF(ISERROR(VLOOKUP($B23,#REF!,12,FALSE))=TRUE," ",VLOOKUP($B23,#REF!,12,FALSE))</f>
        <v xml:space="preserve"> </v>
      </c>
      <c r="I23" s="84" t="str">
        <f>IF(ISERROR(VLOOKUP($B23,#REF!,7,FALSE))=TRUE," ",VLOOKUP($B23,#REF!,7,FALSE))</f>
        <v xml:space="preserve"> </v>
      </c>
      <c r="J23" s="81"/>
      <c r="K23" s="61">
        <f>IF(ISERROR(VLOOKUP($I23,'З-М16-18БК'!$C$5:$E$54,2,FALSE))=TRUE,0,VLOOKUP($I23,'З-М16-18БК'!$C$5:$E$54,2,FALSE))</f>
        <v>0</v>
      </c>
      <c r="L23" s="77">
        <f>IF(ISERROR(VLOOKUP($I23,'З-М16-18БК'!$C$5:$E$54,3,FALSE))=TRUE,0,VLOOKUP($I23,'З-М16-18БК'!$C$5:$E$54,3,FALSE))</f>
        <v>0</v>
      </c>
      <c r="M23" s="61">
        <f>IF(ISERROR(VLOOKUP($I23,'З-М16-18БК'!$K$5:$M$54,2,FALSE))=TRUE,0,VLOOKUP($I23,'З-М16-18БК'!$K$5:$M$54,2,FALSE))</f>
        <v>0</v>
      </c>
      <c r="N23" s="77">
        <f>IF(ISERROR(VLOOKUP($I23,'З-М16-18БК'!$K$5:$M$54,3,FALSE))=TRUE,0,VLOOKUP($I23,'З-М16-18БК'!$K$5:$M$54,3,FALSE))</f>
        <v>0</v>
      </c>
      <c r="O23" s="61">
        <f>IF(ISERROR(VLOOKUP($I23,'З-М16-18БК'!$S$5:$U$54,2,FALSE))=TRUE,0,VLOOKUP($I23,'З-М16-18БК'!$S$5:$U$54,2,FALSE))</f>
        <v>0</v>
      </c>
      <c r="P23" s="77">
        <f>IF(ISERROR(VLOOKUP($I23,'З-М16-18БК'!$S$5:$U$54,3,FALSE))=TRUE,0,VLOOKUP($I23,'З-М16-18БК'!$S$5:$U$54,3,FALSE))</f>
        <v>0</v>
      </c>
      <c r="Q23" s="61">
        <f>IF(ISERROR(VLOOKUP($I23,'З-М16-18БК'!$AA$5:$AC$54,2,FALSE))=TRUE,0,VLOOKUP($I23,'З-М16-18БК'!$AA$5:$AC$54,2,FALSE))</f>
        <v>0</v>
      </c>
      <c r="R23" s="77">
        <f>IF(ISERROR(VLOOKUP($I23,'З-М16-18БК'!$AA$5:$AC$54,3,FALSE))=TRUE,0,VLOOKUP($I23,'З-М16-18БК'!$AA$5:$AC$54,3,FALSE))</f>
        <v>0</v>
      </c>
      <c r="S23" s="61">
        <f>IF(ISERROR(VLOOKUP($I23,'З-М16-18БК'!$AI$5:$AK$54,2,FALSE))=TRUE,0,VLOOKUP($I23,'З-М16-18БК'!$AI$5:$AK$54,2,FALSE))</f>
        <v>0</v>
      </c>
      <c r="T23" s="77">
        <f>IF(ISERROR(VLOOKUP($I23,'З-М16-18БК'!$AI$5:$AK$54,3,FALSE))=TRUE,0,VLOOKUP($I23,'З-М16-18БК'!$AI$5:$AK$54,3,FALSE))</f>
        <v>0</v>
      </c>
      <c r="U23" s="61">
        <f>IF(ISERROR(VLOOKUP($I23,'З-М16-18БК'!$AQ$5:$AS$54,2,FALSE))=TRUE,0,VLOOKUP($I23,'З-М16-18БК'!$AQ$5:$AS$54,2,FALSE))</f>
        <v>0</v>
      </c>
      <c r="V23" s="77">
        <f>IF(ISERROR(VLOOKUP($I23,'З-М16-18БК'!$AQ$5:$AS$54,3,FALSE))=TRUE,0,VLOOKUP($I23,'З-М16-18БК'!$AQ$5:$AS$54,3,FALSE))</f>
        <v>0</v>
      </c>
      <c r="W23" s="107">
        <f t="shared" si="0"/>
        <v>0</v>
      </c>
      <c r="X23" s="100">
        <f t="shared" si="1"/>
        <v>0</v>
      </c>
      <c r="Y23" s="78">
        <f t="shared" si="5"/>
        <v>0</v>
      </c>
      <c r="Z23" s="102" t="str">
        <f t="shared" si="6"/>
        <v xml:space="preserve"> </v>
      </c>
      <c r="AA23" s="102">
        <f t="shared" si="2"/>
        <v>0</v>
      </c>
      <c r="AB23" s="94"/>
      <c r="AC23" s="116">
        <f t="shared" si="3"/>
        <v>0</v>
      </c>
      <c r="AD23" s="97">
        <f t="shared" si="7"/>
        <v>0</v>
      </c>
      <c r="AE23" s="32">
        <f t="shared" si="8"/>
        <v>0</v>
      </c>
      <c r="AF23" s="32">
        <f t="shared" si="9"/>
        <v>0</v>
      </c>
      <c r="AG23" s="32">
        <f t="shared" si="10"/>
        <v>0</v>
      </c>
      <c r="AH23" s="32">
        <f t="shared" si="11"/>
        <v>0</v>
      </c>
      <c r="AI23" s="32">
        <f t="shared" si="4"/>
        <v>0</v>
      </c>
    </row>
    <row r="24" spans="1:35" ht="13.5" customHeight="1" x14ac:dyDescent="0.2">
      <c r="A24" s="8">
        <v>13</v>
      </c>
      <c r="B24" s="16" t="str">
        <f>IF(ISERROR(VLOOKUP($A24,#REF!,4,FALSE))=TRUE," ",VLOOKUP($A24,#REF!,4,FALSE))</f>
        <v xml:space="preserve"> </v>
      </c>
      <c r="C24" s="8" t="str">
        <f>IF(ISERROR(VLOOKUP($B24,#REF!,5,FALSE))=TRUE," ",IF(VLOOKUP($B24,#REF!,5,FALSE)=0,"б/р",VLOOKUP($B24,#REF!,5,FALSE)))</f>
        <v xml:space="preserve"> </v>
      </c>
      <c r="D24" s="8" t="str">
        <f>IF(ISERROR(VLOOKUP($B24,#REF!,8,FALSE))=TRUE," ",VLOOKUP($B24,#REF!,8,FALSE))</f>
        <v xml:space="preserve"> </v>
      </c>
      <c r="E24" s="8" t="str">
        <f>IF(ISERROR(VLOOKUP($B24,#REF!,6,FALSE))=TRUE," ",VLOOKUP($B24,#REF!,6,FALSE))</f>
        <v xml:space="preserve"> </v>
      </c>
      <c r="F24" s="8" t="str">
        <f>IF(ISERROR(VLOOKUP(B24,'Рейтинг М16-18БК'!$B$5:$Q$34,16,FALSE))=TRUE,IF(ISERROR(VLOOKUP(B24,#REF!,5,FALSE))=TRUE," ",VLOOKUP(B24,#REF!,5,FALSE)),VLOOKUP(B24,'Рейтинг М16-18БК'!$B$5:$Q$34,16,FALSE))</f>
        <v xml:space="preserve"> </v>
      </c>
      <c r="G24" s="8" t="str">
        <f>IF(ISERROR(VLOOKUP($B24,#REF!,11,FALSE))=TRUE," ",VLOOKUP($B24,#REF!,11,FALSE))</f>
        <v xml:space="preserve"> </v>
      </c>
      <c r="H24" s="66" t="str">
        <f>IF(ISERROR(VLOOKUP($B24,#REF!,12,FALSE))=TRUE," ",VLOOKUP($B24,#REF!,12,FALSE))</f>
        <v xml:space="preserve"> </v>
      </c>
      <c r="I24" s="84" t="str">
        <f>IF(ISERROR(VLOOKUP($B24,#REF!,7,FALSE))=TRUE," ",VLOOKUP($B24,#REF!,7,FALSE))</f>
        <v xml:space="preserve"> </v>
      </c>
      <c r="J24" s="81"/>
      <c r="K24" s="61">
        <f>IF(ISERROR(VLOOKUP($I24,'З-М16-18БК'!$C$5:$E$54,2,FALSE))=TRUE,0,VLOOKUP($I24,'З-М16-18БК'!$C$5:$E$54,2,FALSE))</f>
        <v>0</v>
      </c>
      <c r="L24" s="77">
        <f>IF(ISERROR(VLOOKUP($I24,'З-М16-18БК'!$C$5:$E$54,3,FALSE))=TRUE,0,VLOOKUP($I24,'З-М16-18БК'!$C$5:$E$54,3,FALSE))</f>
        <v>0</v>
      </c>
      <c r="M24" s="61">
        <f>IF(ISERROR(VLOOKUP($I24,'З-М16-18БК'!$K$5:$M$54,2,FALSE))=TRUE,0,VLOOKUP($I24,'З-М16-18БК'!$K$5:$M$54,2,FALSE))</f>
        <v>0</v>
      </c>
      <c r="N24" s="77">
        <f>IF(ISERROR(VLOOKUP($I24,'З-М16-18БК'!$K$5:$M$54,3,FALSE))=TRUE,0,VLOOKUP($I24,'З-М16-18БК'!$K$5:$M$54,3,FALSE))</f>
        <v>0</v>
      </c>
      <c r="O24" s="61">
        <f>IF(ISERROR(VLOOKUP($I24,'З-М16-18БК'!$S$5:$U$54,2,FALSE))=TRUE,0,VLOOKUP($I24,'З-М16-18БК'!$S$5:$U$54,2,FALSE))</f>
        <v>0</v>
      </c>
      <c r="P24" s="77">
        <f>IF(ISERROR(VLOOKUP($I24,'З-М16-18БК'!$S$5:$U$54,3,FALSE))=TRUE,0,VLOOKUP($I24,'З-М16-18БК'!$S$5:$U$54,3,FALSE))</f>
        <v>0</v>
      </c>
      <c r="Q24" s="61">
        <f>IF(ISERROR(VLOOKUP($I24,'З-М16-18БК'!$AA$5:$AC$54,2,FALSE))=TRUE,0,VLOOKUP($I24,'З-М16-18БК'!$AA$5:$AC$54,2,FALSE))</f>
        <v>0</v>
      </c>
      <c r="R24" s="77">
        <f>IF(ISERROR(VLOOKUP($I24,'З-М16-18БК'!$AA$5:$AC$54,3,FALSE))=TRUE,0,VLOOKUP($I24,'З-М16-18БК'!$AA$5:$AC$54,3,FALSE))</f>
        <v>0</v>
      </c>
      <c r="S24" s="61">
        <f>IF(ISERROR(VLOOKUP($I24,'З-М16-18БК'!$AI$5:$AK$54,2,FALSE))=TRUE,0,VLOOKUP($I24,'З-М16-18БК'!$AI$5:$AK$54,2,FALSE))</f>
        <v>0</v>
      </c>
      <c r="T24" s="77">
        <f>IF(ISERROR(VLOOKUP($I24,'З-М16-18БК'!$AI$5:$AK$54,3,FALSE))=TRUE,0,VLOOKUP($I24,'З-М16-18БК'!$AI$5:$AK$54,3,FALSE))</f>
        <v>0</v>
      </c>
      <c r="U24" s="61">
        <f>IF(ISERROR(VLOOKUP($I24,'З-М16-18БК'!$AQ$5:$AS$54,2,FALSE))=TRUE,0,VLOOKUP($I24,'З-М16-18БК'!$AQ$5:$AS$54,2,FALSE))</f>
        <v>0</v>
      </c>
      <c r="V24" s="77">
        <f>IF(ISERROR(VLOOKUP($I24,'З-М16-18БК'!$AQ$5:$AS$54,3,FALSE))=TRUE,0,VLOOKUP($I24,'З-М16-18БК'!$AQ$5:$AS$54,3,FALSE))</f>
        <v>0</v>
      </c>
      <c r="W24" s="107">
        <f t="shared" si="0"/>
        <v>0</v>
      </c>
      <c r="X24" s="100">
        <f t="shared" si="1"/>
        <v>0</v>
      </c>
      <c r="Y24" s="78">
        <f t="shared" si="5"/>
        <v>0</v>
      </c>
      <c r="Z24" s="102" t="str">
        <f t="shared" si="6"/>
        <v xml:space="preserve"> </v>
      </c>
      <c r="AA24" s="102">
        <f t="shared" si="2"/>
        <v>0</v>
      </c>
      <c r="AB24" s="94"/>
      <c r="AC24" s="116">
        <f t="shared" si="3"/>
        <v>0</v>
      </c>
      <c r="AD24" s="97">
        <f t="shared" si="7"/>
        <v>0</v>
      </c>
      <c r="AE24" s="32">
        <f t="shared" si="8"/>
        <v>0</v>
      </c>
      <c r="AF24" s="32">
        <f t="shared" si="9"/>
        <v>0</v>
      </c>
      <c r="AG24" s="32">
        <f t="shared" si="10"/>
        <v>0</v>
      </c>
      <c r="AH24" s="32">
        <f t="shared" si="11"/>
        <v>0</v>
      </c>
      <c r="AI24" s="32">
        <f t="shared" si="4"/>
        <v>0</v>
      </c>
    </row>
    <row r="25" spans="1:35" ht="13.5" customHeight="1" x14ac:dyDescent="0.2">
      <c r="A25" s="8">
        <v>14</v>
      </c>
      <c r="B25" s="16" t="str">
        <f>IF(ISERROR(VLOOKUP($A25,#REF!,4,FALSE))=TRUE," ",VLOOKUP($A25,#REF!,4,FALSE))</f>
        <v xml:space="preserve"> </v>
      </c>
      <c r="C25" s="8" t="str">
        <f>IF(ISERROR(VLOOKUP($B25,#REF!,5,FALSE))=TRUE," ",IF(VLOOKUP($B25,#REF!,5,FALSE)=0,"б/р",VLOOKUP($B25,#REF!,5,FALSE)))</f>
        <v xml:space="preserve"> </v>
      </c>
      <c r="D25" s="8" t="str">
        <f>IF(ISERROR(VLOOKUP($B25,#REF!,8,FALSE))=TRUE," ",VLOOKUP($B25,#REF!,8,FALSE))</f>
        <v xml:space="preserve"> </v>
      </c>
      <c r="E25" s="8" t="str">
        <f>IF(ISERROR(VLOOKUP($B25,#REF!,6,FALSE))=TRUE," ",VLOOKUP($B25,#REF!,6,FALSE))</f>
        <v xml:space="preserve"> </v>
      </c>
      <c r="F25" s="8" t="str">
        <f>IF(ISERROR(VLOOKUP(B25,'Рейтинг М16-18БК'!$B$5:$Q$34,16,FALSE))=TRUE,IF(ISERROR(VLOOKUP(B25,#REF!,5,FALSE))=TRUE," ",VLOOKUP(B25,#REF!,5,FALSE)),VLOOKUP(B25,'Рейтинг М16-18БК'!$B$5:$Q$34,16,FALSE))</f>
        <v xml:space="preserve"> </v>
      </c>
      <c r="G25" s="8" t="str">
        <f>IF(ISERROR(VLOOKUP($B25,#REF!,11,FALSE))=TRUE," ",VLOOKUP($B25,#REF!,11,FALSE))</f>
        <v xml:space="preserve"> </v>
      </c>
      <c r="H25" s="66" t="str">
        <f>IF(ISERROR(VLOOKUP($B25,#REF!,12,FALSE))=TRUE," ",VLOOKUP($B25,#REF!,12,FALSE))</f>
        <v xml:space="preserve"> </v>
      </c>
      <c r="I25" s="84" t="str">
        <f>IF(ISERROR(VLOOKUP($B25,#REF!,7,FALSE))=TRUE," ",VLOOKUP($B25,#REF!,7,FALSE))</f>
        <v xml:space="preserve"> </v>
      </c>
      <c r="J25" s="81"/>
      <c r="K25" s="61">
        <f>IF(ISERROR(VLOOKUP($I25,'З-М16-18БК'!$C$5:$E$54,2,FALSE))=TRUE,0,VLOOKUP($I25,'З-М16-18БК'!$C$5:$E$54,2,FALSE))</f>
        <v>0</v>
      </c>
      <c r="L25" s="77">
        <f>IF(ISERROR(VLOOKUP($I25,'З-М16-18БК'!$C$5:$E$54,3,FALSE))=TRUE,0,VLOOKUP($I25,'З-М16-18БК'!$C$5:$E$54,3,FALSE))</f>
        <v>0</v>
      </c>
      <c r="M25" s="61">
        <f>IF(ISERROR(VLOOKUP($I25,'З-М16-18БК'!$K$5:$M$54,2,FALSE))=TRUE,0,VLOOKUP($I25,'З-М16-18БК'!$K$5:$M$54,2,FALSE))</f>
        <v>0</v>
      </c>
      <c r="N25" s="77">
        <f>IF(ISERROR(VLOOKUP($I25,'З-М16-18БК'!$K$5:$M$54,3,FALSE))=TRUE,0,VLOOKUP($I25,'З-М16-18БК'!$K$5:$M$54,3,FALSE))</f>
        <v>0</v>
      </c>
      <c r="O25" s="61">
        <f>IF(ISERROR(VLOOKUP($I25,'З-М16-18БК'!$S$5:$U$54,2,FALSE))=TRUE,0,VLOOKUP($I25,'З-М16-18БК'!$S$5:$U$54,2,FALSE))</f>
        <v>0</v>
      </c>
      <c r="P25" s="77">
        <f>IF(ISERROR(VLOOKUP($I25,'З-М16-18БК'!$S$5:$U$54,3,FALSE))=TRUE,0,VLOOKUP($I25,'З-М16-18БК'!$S$5:$U$54,3,FALSE))</f>
        <v>0</v>
      </c>
      <c r="Q25" s="61">
        <f>IF(ISERROR(VLOOKUP($I25,'З-М16-18БК'!$AA$5:$AC$54,2,FALSE))=TRUE,0,VLOOKUP($I25,'З-М16-18БК'!$AA$5:$AC$54,2,FALSE))</f>
        <v>0</v>
      </c>
      <c r="R25" s="77">
        <f>IF(ISERROR(VLOOKUP($I25,'З-М16-18БК'!$AA$5:$AC$54,3,FALSE))=TRUE,0,VLOOKUP($I25,'З-М16-18БК'!$AA$5:$AC$54,3,FALSE))</f>
        <v>0</v>
      </c>
      <c r="S25" s="61">
        <f>IF(ISERROR(VLOOKUP($I25,'З-М16-18БК'!$AI$5:$AK$54,2,FALSE))=TRUE,0,VLOOKUP($I25,'З-М16-18БК'!$AI$5:$AK$54,2,FALSE))</f>
        <v>0</v>
      </c>
      <c r="T25" s="77">
        <f>IF(ISERROR(VLOOKUP($I25,'З-М16-18БК'!$AI$5:$AK$54,3,FALSE))=TRUE,0,VLOOKUP($I25,'З-М16-18БК'!$AI$5:$AK$54,3,FALSE))</f>
        <v>0</v>
      </c>
      <c r="U25" s="61">
        <f>IF(ISERROR(VLOOKUP($I25,'З-М16-18БК'!$AQ$5:$AS$54,2,FALSE))=TRUE,0,VLOOKUP($I25,'З-М16-18БК'!$AQ$5:$AS$54,2,FALSE))</f>
        <v>0</v>
      </c>
      <c r="V25" s="77">
        <f>IF(ISERROR(VLOOKUP($I25,'З-М16-18БК'!$AQ$5:$AS$54,3,FALSE))=TRUE,0,VLOOKUP($I25,'З-М16-18БК'!$AQ$5:$AS$54,3,FALSE))</f>
        <v>0</v>
      </c>
      <c r="W25" s="107">
        <f t="shared" si="0"/>
        <v>0</v>
      </c>
      <c r="X25" s="100">
        <f t="shared" si="1"/>
        <v>0</v>
      </c>
      <c r="Y25" s="78">
        <f t="shared" si="5"/>
        <v>0</v>
      </c>
      <c r="Z25" s="102" t="str">
        <f t="shared" si="6"/>
        <v xml:space="preserve"> </v>
      </c>
      <c r="AA25" s="102">
        <f t="shared" si="2"/>
        <v>0</v>
      </c>
      <c r="AB25" s="94"/>
      <c r="AC25" s="116">
        <f t="shared" si="3"/>
        <v>0</v>
      </c>
      <c r="AD25" s="97">
        <f t="shared" si="7"/>
        <v>0</v>
      </c>
      <c r="AE25" s="32">
        <f t="shared" si="8"/>
        <v>0</v>
      </c>
      <c r="AF25" s="32">
        <f t="shared" si="9"/>
        <v>0</v>
      </c>
      <c r="AG25" s="32">
        <f t="shared" si="10"/>
        <v>0</v>
      </c>
      <c r="AH25" s="32">
        <f t="shared" si="11"/>
        <v>0</v>
      </c>
      <c r="AI25" s="32">
        <f t="shared" si="4"/>
        <v>0</v>
      </c>
    </row>
    <row r="26" spans="1:35" ht="13.5" customHeight="1" x14ac:dyDescent="0.2">
      <c r="A26" s="8">
        <v>15</v>
      </c>
      <c r="B26" s="16" t="str">
        <f>IF(ISERROR(VLOOKUP($A26,#REF!,4,FALSE))=TRUE," ",VLOOKUP($A26,#REF!,4,FALSE))</f>
        <v xml:space="preserve"> </v>
      </c>
      <c r="C26" s="8" t="str">
        <f>IF(ISERROR(VLOOKUP($B26,#REF!,5,FALSE))=TRUE," ",IF(VLOOKUP($B26,#REF!,5,FALSE)=0,"б/р",VLOOKUP($B26,#REF!,5,FALSE)))</f>
        <v xml:space="preserve"> </v>
      </c>
      <c r="D26" s="8" t="str">
        <f>IF(ISERROR(VLOOKUP($B26,#REF!,8,FALSE))=TRUE," ",VLOOKUP($B26,#REF!,8,FALSE))</f>
        <v xml:space="preserve"> </v>
      </c>
      <c r="E26" s="8" t="str">
        <f>IF(ISERROR(VLOOKUP($B26,#REF!,6,FALSE))=TRUE," ",VLOOKUP($B26,#REF!,6,FALSE))</f>
        <v xml:space="preserve"> </v>
      </c>
      <c r="F26" s="8" t="str">
        <f>IF(ISERROR(VLOOKUP(B26,'Рейтинг М16-18БК'!$B$5:$Q$34,16,FALSE))=TRUE,IF(ISERROR(VLOOKUP(B26,#REF!,5,FALSE))=TRUE," ",VLOOKUP(B26,#REF!,5,FALSE)),VLOOKUP(B26,'Рейтинг М16-18БК'!$B$5:$Q$34,16,FALSE))</f>
        <v xml:space="preserve"> </v>
      </c>
      <c r="G26" s="8" t="str">
        <f>IF(ISERROR(VLOOKUP($B26,#REF!,11,FALSE))=TRUE," ",VLOOKUP($B26,#REF!,11,FALSE))</f>
        <v xml:space="preserve"> </v>
      </c>
      <c r="H26" s="66" t="str">
        <f>IF(ISERROR(VLOOKUP($B26,#REF!,12,FALSE))=TRUE," ",VLOOKUP($B26,#REF!,12,FALSE))</f>
        <v xml:space="preserve"> </v>
      </c>
      <c r="I26" s="84" t="str">
        <f>IF(ISERROR(VLOOKUP($B26,#REF!,7,FALSE))=TRUE," ",VLOOKUP($B26,#REF!,7,FALSE))</f>
        <v xml:space="preserve"> </v>
      </c>
      <c r="J26" s="81"/>
      <c r="K26" s="61">
        <f>IF(ISERROR(VLOOKUP($I26,'З-М16-18БК'!$C$5:$E$54,2,FALSE))=TRUE,0,VLOOKUP($I26,'З-М16-18БК'!$C$5:$E$54,2,FALSE))</f>
        <v>0</v>
      </c>
      <c r="L26" s="77">
        <f>IF(ISERROR(VLOOKUP($I26,'З-М16-18БК'!$C$5:$E$54,3,FALSE))=TRUE,0,VLOOKUP($I26,'З-М16-18БК'!$C$5:$E$54,3,FALSE))</f>
        <v>0</v>
      </c>
      <c r="M26" s="61">
        <f>IF(ISERROR(VLOOKUP($I26,'З-М16-18БК'!$K$5:$M$54,2,FALSE))=TRUE,0,VLOOKUP($I26,'З-М16-18БК'!$K$5:$M$54,2,FALSE))</f>
        <v>0</v>
      </c>
      <c r="N26" s="77">
        <f>IF(ISERROR(VLOOKUP($I26,'З-М16-18БК'!$K$5:$M$54,3,FALSE))=TRUE,0,VLOOKUP($I26,'З-М16-18БК'!$K$5:$M$54,3,FALSE))</f>
        <v>0</v>
      </c>
      <c r="O26" s="61">
        <f>IF(ISERROR(VLOOKUP($I26,'З-М16-18БК'!$S$5:$U$54,2,FALSE))=TRUE,0,VLOOKUP($I26,'З-М16-18БК'!$S$5:$U$54,2,FALSE))</f>
        <v>0</v>
      </c>
      <c r="P26" s="77">
        <f>IF(ISERROR(VLOOKUP($I26,'З-М16-18БК'!$S$5:$U$54,3,FALSE))=TRUE,0,VLOOKUP($I26,'З-М16-18БК'!$S$5:$U$54,3,FALSE))</f>
        <v>0</v>
      </c>
      <c r="Q26" s="61">
        <f>IF(ISERROR(VLOOKUP($I26,'З-М16-18БК'!$AA$5:$AC$54,2,FALSE))=TRUE,0,VLOOKUP($I26,'З-М16-18БК'!$AA$5:$AC$54,2,FALSE))</f>
        <v>0</v>
      </c>
      <c r="R26" s="77">
        <f>IF(ISERROR(VLOOKUP($I26,'З-М16-18БК'!$AA$5:$AC$54,3,FALSE))=TRUE,0,VLOOKUP($I26,'З-М16-18БК'!$AA$5:$AC$54,3,FALSE))</f>
        <v>0</v>
      </c>
      <c r="S26" s="61">
        <f>IF(ISERROR(VLOOKUP($I26,'З-М16-18БК'!$AI$5:$AK$54,2,FALSE))=TRUE,0,VLOOKUP($I26,'З-М16-18БК'!$AI$5:$AK$54,2,FALSE))</f>
        <v>0</v>
      </c>
      <c r="T26" s="77">
        <f>IF(ISERROR(VLOOKUP($I26,'З-М16-18БК'!$AI$5:$AK$54,3,FALSE))=TRUE,0,VLOOKUP($I26,'З-М16-18БК'!$AI$5:$AK$54,3,FALSE))</f>
        <v>0</v>
      </c>
      <c r="U26" s="61">
        <f>IF(ISERROR(VLOOKUP($I26,'З-М16-18БК'!$AQ$5:$AS$54,2,FALSE))=TRUE,0,VLOOKUP($I26,'З-М16-18БК'!$AQ$5:$AS$54,2,FALSE))</f>
        <v>0</v>
      </c>
      <c r="V26" s="77">
        <f>IF(ISERROR(VLOOKUP($I26,'З-М16-18БК'!$AQ$5:$AS$54,3,FALSE))=TRUE,0,VLOOKUP($I26,'З-М16-18БК'!$AQ$5:$AS$54,3,FALSE))</f>
        <v>0</v>
      </c>
      <c r="W26" s="107">
        <f t="shared" si="0"/>
        <v>0</v>
      </c>
      <c r="X26" s="100">
        <f t="shared" si="1"/>
        <v>0</v>
      </c>
      <c r="Y26" s="78">
        <f t="shared" si="5"/>
        <v>0</v>
      </c>
      <c r="Z26" s="102" t="str">
        <f t="shared" si="6"/>
        <v xml:space="preserve"> </v>
      </c>
      <c r="AA26" s="102">
        <f t="shared" si="2"/>
        <v>0</v>
      </c>
      <c r="AB26" s="94"/>
      <c r="AC26" s="116">
        <f t="shared" si="3"/>
        <v>0</v>
      </c>
      <c r="AD26" s="97">
        <f t="shared" si="7"/>
        <v>0</v>
      </c>
      <c r="AE26" s="32">
        <f t="shared" si="8"/>
        <v>0</v>
      </c>
      <c r="AF26" s="32">
        <f t="shared" si="9"/>
        <v>0</v>
      </c>
      <c r="AG26" s="32">
        <f t="shared" si="10"/>
        <v>0</v>
      </c>
      <c r="AH26" s="32">
        <f t="shared" si="11"/>
        <v>0</v>
      </c>
      <c r="AI26" s="32">
        <f t="shared" si="4"/>
        <v>0</v>
      </c>
    </row>
    <row r="27" spans="1:35" ht="13.5" customHeight="1" x14ac:dyDescent="0.2">
      <c r="A27" s="8">
        <v>16</v>
      </c>
      <c r="B27" s="16" t="str">
        <f>IF(ISERROR(VLOOKUP($A27,#REF!,4,FALSE))=TRUE," ",VLOOKUP($A27,#REF!,4,FALSE))</f>
        <v xml:space="preserve"> </v>
      </c>
      <c r="C27" s="8" t="str">
        <f>IF(ISERROR(VLOOKUP($B27,#REF!,5,FALSE))=TRUE," ",IF(VLOOKUP($B27,#REF!,5,FALSE)=0,"б/р",VLOOKUP($B27,#REF!,5,FALSE)))</f>
        <v xml:space="preserve"> </v>
      </c>
      <c r="D27" s="8" t="str">
        <f>IF(ISERROR(VLOOKUP($B27,#REF!,8,FALSE))=TRUE," ",VLOOKUP($B27,#REF!,8,FALSE))</f>
        <v xml:space="preserve"> </v>
      </c>
      <c r="E27" s="8" t="str">
        <f>IF(ISERROR(VLOOKUP($B27,#REF!,6,FALSE))=TRUE," ",VLOOKUP($B27,#REF!,6,FALSE))</f>
        <v xml:space="preserve"> </v>
      </c>
      <c r="F27" s="8" t="str">
        <f>IF(ISERROR(VLOOKUP(B27,'Рейтинг М16-18БК'!$B$5:$Q$34,16,FALSE))=TRUE,IF(ISERROR(VLOOKUP(B27,#REF!,5,FALSE))=TRUE," ",VLOOKUP(B27,#REF!,5,FALSE)),VLOOKUP(B27,'Рейтинг М16-18БК'!$B$5:$Q$34,16,FALSE))</f>
        <v xml:space="preserve"> </v>
      </c>
      <c r="G27" s="8" t="str">
        <f>IF(ISERROR(VLOOKUP($B27,#REF!,11,FALSE))=TRUE," ",VLOOKUP($B27,#REF!,11,FALSE))</f>
        <v xml:space="preserve"> </v>
      </c>
      <c r="H27" s="66" t="str">
        <f>IF(ISERROR(VLOOKUP($B27,#REF!,12,FALSE))=TRUE," ",VLOOKUP($B27,#REF!,12,FALSE))</f>
        <v xml:space="preserve"> </v>
      </c>
      <c r="I27" s="84" t="str">
        <f>IF(ISERROR(VLOOKUP($B27,#REF!,7,FALSE))=TRUE," ",VLOOKUP($B27,#REF!,7,FALSE))</f>
        <v xml:space="preserve"> </v>
      </c>
      <c r="J27" s="81"/>
      <c r="K27" s="61">
        <f>IF(ISERROR(VLOOKUP($I27,'З-М16-18БК'!$C$5:$E$54,2,FALSE))=TRUE,0,VLOOKUP($I27,'З-М16-18БК'!$C$5:$E$54,2,FALSE))</f>
        <v>0</v>
      </c>
      <c r="L27" s="77">
        <f>IF(ISERROR(VLOOKUP($I27,'З-М16-18БК'!$C$5:$E$54,3,FALSE))=TRUE,0,VLOOKUP($I27,'З-М16-18БК'!$C$5:$E$54,3,FALSE))</f>
        <v>0</v>
      </c>
      <c r="M27" s="61">
        <f>IF(ISERROR(VLOOKUP($I27,'З-М16-18БК'!$K$5:$M$54,2,FALSE))=TRUE,0,VLOOKUP($I27,'З-М16-18БК'!$K$5:$M$54,2,FALSE))</f>
        <v>0</v>
      </c>
      <c r="N27" s="77">
        <f>IF(ISERROR(VLOOKUP($I27,'З-М16-18БК'!$K$5:$M$54,3,FALSE))=TRUE,0,VLOOKUP($I27,'З-М16-18БК'!$K$5:$M$54,3,FALSE))</f>
        <v>0</v>
      </c>
      <c r="O27" s="61">
        <f>IF(ISERROR(VLOOKUP($I27,'З-М16-18БК'!$S$5:$U$54,2,FALSE))=TRUE,0,VLOOKUP($I27,'З-М16-18БК'!$S$5:$U$54,2,FALSE))</f>
        <v>0</v>
      </c>
      <c r="P27" s="77">
        <f>IF(ISERROR(VLOOKUP($I27,'З-М16-18БК'!$S$5:$U$54,3,FALSE))=TRUE,0,VLOOKUP($I27,'З-М16-18БК'!$S$5:$U$54,3,FALSE))</f>
        <v>0</v>
      </c>
      <c r="Q27" s="61">
        <f>IF(ISERROR(VLOOKUP($I27,'З-М16-18БК'!$AA$5:$AC$54,2,FALSE))=TRUE,0,VLOOKUP($I27,'З-М16-18БК'!$AA$5:$AC$54,2,FALSE))</f>
        <v>0</v>
      </c>
      <c r="R27" s="77">
        <f>IF(ISERROR(VLOOKUP($I27,'З-М16-18БК'!$AA$5:$AC$54,3,FALSE))=TRUE,0,VLOOKUP($I27,'З-М16-18БК'!$AA$5:$AC$54,3,FALSE))</f>
        <v>0</v>
      </c>
      <c r="S27" s="61">
        <f>IF(ISERROR(VLOOKUP($I27,'З-М16-18БК'!$AI$5:$AK$54,2,FALSE))=TRUE,0,VLOOKUP($I27,'З-М16-18БК'!$AI$5:$AK$54,2,FALSE))</f>
        <v>0</v>
      </c>
      <c r="T27" s="77">
        <f>IF(ISERROR(VLOOKUP($I27,'З-М16-18БК'!$AI$5:$AK$54,3,FALSE))=TRUE,0,VLOOKUP($I27,'З-М16-18БК'!$AI$5:$AK$54,3,FALSE))</f>
        <v>0</v>
      </c>
      <c r="U27" s="61">
        <f>IF(ISERROR(VLOOKUP($I27,'З-М16-18БК'!$AQ$5:$AS$54,2,FALSE))=TRUE,0,VLOOKUP($I27,'З-М16-18БК'!$AQ$5:$AS$54,2,FALSE))</f>
        <v>0</v>
      </c>
      <c r="V27" s="77">
        <f>IF(ISERROR(VLOOKUP($I27,'З-М16-18БК'!$AQ$5:$AS$54,3,FALSE))=TRUE,0,VLOOKUP($I27,'З-М16-18БК'!$AQ$5:$AS$54,3,FALSE))</f>
        <v>0</v>
      </c>
      <c r="W27" s="107">
        <f t="shared" si="0"/>
        <v>0</v>
      </c>
      <c r="X27" s="100">
        <f t="shared" si="1"/>
        <v>0</v>
      </c>
      <c r="Y27" s="78">
        <f t="shared" si="5"/>
        <v>0</v>
      </c>
      <c r="Z27" s="102" t="str">
        <f t="shared" si="6"/>
        <v xml:space="preserve"> </v>
      </c>
      <c r="AA27" s="102">
        <f t="shared" si="2"/>
        <v>0</v>
      </c>
      <c r="AB27" s="94"/>
      <c r="AC27" s="116">
        <f t="shared" si="3"/>
        <v>0</v>
      </c>
      <c r="AD27" s="97">
        <f t="shared" si="7"/>
        <v>0</v>
      </c>
      <c r="AE27" s="32">
        <f t="shared" si="8"/>
        <v>0</v>
      </c>
      <c r="AF27" s="32">
        <f t="shared" si="9"/>
        <v>0</v>
      </c>
      <c r="AG27" s="32">
        <f t="shared" si="10"/>
        <v>0</v>
      </c>
      <c r="AH27" s="32">
        <f t="shared" si="11"/>
        <v>0</v>
      </c>
      <c r="AI27" s="32">
        <f t="shared" si="4"/>
        <v>0</v>
      </c>
    </row>
    <row r="28" spans="1:35" ht="13.5" customHeight="1" x14ac:dyDescent="0.2">
      <c r="A28" s="8">
        <v>17</v>
      </c>
      <c r="B28" s="16" t="str">
        <f>IF(ISERROR(VLOOKUP($A28,#REF!,4,FALSE))=TRUE," ",VLOOKUP($A28,#REF!,4,FALSE))</f>
        <v xml:space="preserve"> </v>
      </c>
      <c r="C28" s="8" t="str">
        <f>IF(ISERROR(VLOOKUP($B28,#REF!,5,FALSE))=TRUE," ",IF(VLOOKUP($B28,#REF!,5,FALSE)=0,"б/р",VLOOKUP($B28,#REF!,5,FALSE)))</f>
        <v xml:space="preserve"> </v>
      </c>
      <c r="D28" s="8" t="str">
        <f>IF(ISERROR(VLOOKUP($B28,#REF!,8,FALSE))=TRUE," ",VLOOKUP($B28,#REF!,8,FALSE))</f>
        <v xml:space="preserve"> </v>
      </c>
      <c r="E28" s="8" t="str">
        <f>IF(ISERROR(VLOOKUP($B28,#REF!,6,FALSE))=TRUE," ",VLOOKUP($B28,#REF!,6,FALSE))</f>
        <v xml:space="preserve"> </v>
      </c>
      <c r="F28" s="8" t="str">
        <f>IF(ISERROR(VLOOKUP(B28,'Рейтинг М16-18БК'!$B$5:$Q$34,16,FALSE))=TRUE,IF(ISERROR(VLOOKUP(B28,#REF!,5,FALSE))=TRUE," ",VLOOKUP(B28,#REF!,5,FALSE)),VLOOKUP(B28,'Рейтинг М16-18БК'!$B$5:$Q$34,16,FALSE))</f>
        <v xml:space="preserve"> </v>
      </c>
      <c r="G28" s="8" t="str">
        <f>IF(ISERROR(VLOOKUP($B28,#REF!,11,FALSE))=TRUE," ",VLOOKUP($B28,#REF!,11,FALSE))</f>
        <v xml:space="preserve"> </v>
      </c>
      <c r="H28" s="66" t="str">
        <f>IF(ISERROR(VLOOKUP($B28,#REF!,12,FALSE))=TRUE," ",VLOOKUP($B28,#REF!,12,FALSE))</f>
        <v xml:space="preserve"> </v>
      </c>
      <c r="I28" s="84" t="str">
        <f>IF(ISERROR(VLOOKUP($B28,#REF!,7,FALSE))=TRUE," ",VLOOKUP($B28,#REF!,7,FALSE))</f>
        <v xml:space="preserve"> </v>
      </c>
      <c r="J28" s="81"/>
      <c r="K28" s="61">
        <f>IF(ISERROR(VLOOKUP($I28,'З-М16-18БК'!$C$5:$E$54,2,FALSE))=TRUE,0,VLOOKUP($I28,'З-М16-18БК'!$C$5:$E$54,2,FALSE))</f>
        <v>0</v>
      </c>
      <c r="L28" s="77">
        <f>IF(ISERROR(VLOOKUP($I28,'З-М16-18БК'!$C$5:$E$54,3,FALSE))=TRUE,0,VLOOKUP($I28,'З-М16-18БК'!$C$5:$E$54,3,FALSE))</f>
        <v>0</v>
      </c>
      <c r="M28" s="61">
        <f>IF(ISERROR(VLOOKUP($I28,'З-М16-18БК'!$K$5:$M$54,2,FALSE))=TRUE,0,VLOOKUP($I28,'З-М16-18БК'!$K$5:$M$54,2,FALSE))</f>
        <v>0</v>
      </c>
      <c r="N28" s="77">
        <f>IF(ISERROR(VLOOKUP($I28,'З-М16-18БК'!$K$5:$M$54,3,FALSE))=TRUE,0,VLOOKUP($I28,'З-М16-18БК'!$K$5:$M$54,3,FALSE))</f>
        <v>0</v>
      </c>
      <c r="O28" s="61">
        <f>IF(ISERROR(VLOOKUP($I28,'З-М16-18БК'!$S$5:$U$54,2,FALSE))=TRUE,0,VLOOKUP($I28,'З-М16-18БК'!$S$5:$U$54,2,FALSE))</f>
        <v>0</v>
      </c>
      <c r="P28" s="77">
        <f>IF(ISERROR(VLOOKUP($I28,'З-М16-18БК'!$S$5:$U$54,3,FALSE))=TRUE,0,VLOOKUP($I28,'З-М16-18БК'!$S$5:$U$54,3,FALSE))</f>
        <v>0</v>
      </c>
      <c r="Q28" s="61">
        <f>IF(ISERROR(VLOOKUP($I28,'З-М16-18БК'!$AA$5:$AC$54,2,FALSE))=TRUE,0,VLOOKUP($I28,'З-М16-18БК'!$AA$5:$AC$54,2,FALSE))</f>
        <v>0</v>
      </c>
      <c r="R28" s="77">
        <f>IF(ISERROR(VLOOKUP($I28,'З-М16-18БК'!$AA$5:$AC$54,3,FALSE))=TRUE,0,VLOOKUP($I28,'З-М16-18БК'!$AA$5:$AC$54,3,FALSE))</f>
        <v>0</v>
      </c>
      <c r="S28" s="61">
        <f>IF(ISERROR(VLOOKUP($I28,'З-М16-18БК'!$AI$5:$AK$54,2,FALSE))=TRUE,0,VLOOKUP($I28,'З-М16-18БК'!$AI$5:$AK$54,2,FALSE))</f>
        <v>0</v>
      </c>
      <c r="T28" s="77">
        <f>IF(ISERROR(VLOOKUP($I28,'З-М16-18БК'!$AI$5:$AK$54,3,FALSE))=TRUE,0,VLOOKUP($I28,'З-М16-18БК'!$AI$5:$AK$54,3,FALSE))</f>
        <v>0</v>
      </c>
      <c r="U28" s="61">
        <f>IF(ISERROR(VLOOKUP($I28,'З-М16-18БК'!$AQ$5:$AS$54,2,FALSE))=TRUE,0,VLOOKUP($I28,'З-М16-18БК'!$AQ$5:$AS$54,2,FALSE))</f>
        <v>0</v>
      </c>
      <c r="V28" s="77">
        <f>IF(ISERROR(VLOOKUP($I28,'З-М16-18БК'!$AQ$5:$AS$54,3,FALSE))=TRUE,0,VLOOKUP($I28,'З-М16-18БК'!$AQ$5:$AS$54,3,FALSE))</f>
        <v>0</v>
      </c>
      <c r="W28" s="107">
        <f t="shared" si="0"/>
        <v>0</v>
      </c>
      <c r="X28" s="100">
        <f t="shared" si="1"/>
        <v>0</v>
      </c>
      <c r="Y28" s="78">
        <f t="shared" si="5"/>
        <v>0</v>
      </c>
      <c r="Z28" s="102" t="str">
        <f t="shared" si="6"/>
        <v xml:space="preserve"> </v>
      </c>
      <c r="AA28" s="102">
        <f t="shared" si="2"/>
        <v>0</v>
      </c>
      <c r="AB28" s="94"/>
      <c r="AC28" s="116">
        <f t="shared" si="3"/>
        <v>0</v>
      </c>
      <c r="AD28" s="97">
        <f t="shared" si="7"/>
        <v>0</v>
      </c>
      <c r="AE28" s="32">
        <f t="shared" si="8"/>
        <v>0</v>
      </c>
      <c r="AF28" s="32">
        <f t="shared" si="9"/>
        <v>0</v>
      </c>
      <c r="AG28" s="32">
        <f t="shared" si="10"/>
        <v>0</v>
      </c>
      <c r="AH28" s="32">
        <f t="shared" si="11"/>
        <v>0</v>
      </c>
      <c r="AI28" s="32">
        <f t="shared" si="4"/>
        <v>0</v>
      </c>
    </row>
    <row r="29" spans="1:35" ht="13.5" customHeight="1" x14ac:dyDescent="0.2">
      <c r="A29" s="8">
        <v>18</v>
      </c>
      <c r="B29" s="16" t="str">
        <f>IF(ISERROR(VLOOKUP($A29,#REF!,4,FALSE))=TRUE," ",VLOOKUP($A29,#REF!,4,FALSE))</f>
        <v xml:space="preserve"> </v>
      </c>
      <c r="C29" s="8" t="str">
        <f>IF(ISERROR(VLOOKUP($B29,#REF!,5,FALSE))=TRUE," ",IF(VLOOKUP($B29,#REF!,5,FALSE)=0,"б/р",VLOOKUP($B29,#REF!,5,FALSE)))</f>
        <v xml:space="preserve"> </v>
      </c>
      <c r="D29" s="8" t="str">
        <f>IF(ISERROR(VLOOKUP($B29,#REF!,8,FALSE))=TRUE," ",VLOOKUP($B29,#REF!,8,FALSE))</f>
        <v xml:space="preserve"> </v>
      </c>
      <c r="E29" s="8" t="str">
        <f>IF(ISERROR(VLOOKUP($B29,#REF!,6,FALSE))=TRUE," ",VLOOKUP($B29,#REF!,6,FALSE))</f>
        <v xml:space="preserve"> </v>
      </c>
      <c r="F29" s="8" t="str">
        <f>IF(ISERROR(VLOOKUP(B29,'Рейтинг М16-18БК'!$B$5:$Q$34,16,FALSE))=TRUE,IF(ISERROR(VLOOKUP(B29,#REF!,5,FALSE))=TRUE," ",VLOOKUP(B29,#REF!,5,FALSE)),VLOOKUP(B29,'Рейтинг М16-18БК'!$B$5:$Q$34,16,FALSE))</f>
        <v xml:space="preserve"> </v>
      </c>
      <c r="G29" s="8" t="str">
        <f>IF(ISERROR(VLOOKUP($B29,#REF!,11,FALSE))=TRUE," ",VLOOKUP($B29,#REF!,11,FALSE))</f>
        <v xml:space="preserve"> </v>
      </c>
      <c r="H29" s="66" t="str">
        <f>IF(ISERROR(VLOOKUP($B29,#REF!,12,FALSE))=TRUE," ",VLOOKUP($B29,#REF!,12,FALSE))</f>
        <v xml:space="preserve"> </v>
      </c>
      <c r="I29" s="84" t="str">
        <f>IF(ISERROR(VLOOKUP($B29,#REF!,7,FALSE))=TRUE," ",VLOOKUP($B29,#REF!,7,FALSE))</f>
        <v xml:space="preserve"> </v>
      </c>
      <c r="J29" s="81">
        <v>0</v>
      </c>
      <c r="K29" s="61">
        <f>IF(ISERROR(VLOOKUP($I29,'З-М16-18БК'!$C$5:$E$54,2,FALSE))=TRUE,0,VLOOKUP($I29,'З-М16-18БК'!$C$5:$E$54,2,FALSE))</f>
        <v>0</v>
      </c>
      <c r="L29" s="77">
        <f>IF(ISERROR(VLOOKUP($I29,'З-М16-18БК'!$C$5:$E$54,3,FALSE))=TRUE,0,VLOOKUP($I29,'З-М16-18БК'!$C$5:$E$54,3,FALSE))</f>
        <v>0</v>
      </c>
      <c r="M29" s="61">
        <f>IF(ISERROR(VLOOKUP($I29,'З-М16-18БК'!$K$5:$M$54,2,FALSE))=TRUE,0,VLOOKUP($I29,'З-М16-18БК'!$K$5:$M$54,2,FALSE))</f>
        <v>0</v>
      </c>
      <c r="N29" s="77">
        <f>IF(ISERROR(VLOOKUP($I29,'З-М16-18БК'!$K$5:$M$54,3,FALSE))=TRUE,0,VLOOKUP($I29,'З-М16-18БК'!$K$5:$M$54,3,FALSE))</f>
        <v>0</v>
      </c>
      <c r="O29" s="61">
        <f>IF(ISERROR(VLOOKUP($I29,'З-М16-18БК'!$S$5:$U$54,2,FALSE))=TRUE,0,VLOOKUP($I29,'З-М16-18БК'!$S$5:$U$54,2,FALSE))</f>
        <v>0</v>
      </c>
      <c r="P29" s="77">
        <f>IF(ISERROR(VLOOKUP($I29,'З-М16-18БК'!$S$5:$U$54,3,FALSE))=TRUE,0,VLOOKUP($I29,'З-М16-18БК'!$S$5:$U$54,3,FALSE))</f>
        <v>0</v>
      </c>
      <c r="Q29" s="61">
        <f>IF(ISERROR(VLOOKUP($I29,'З-М16-18БК'!$AA$5:$AC$54,2,FALSE))=TRUE,0,VLOOKUP($I29,'З-М16-18БК'!$AA$5:$AC$54,2,FALSE))</f>
        <v>0</v>
      </c>
      <c r="R29" s="77">
        <f>IF(ISERROR(VLOOKUP($I29,'З-М16-18БК'!$AA$5:$AC$54,3,FALSE))=TRUE,0,VLOOKUP($I29,'З-М16-18БК'!$AA$5:$AC$54,3,FALSE))</f>
        <v>0</v>
      </c>
      <c r="S29" s="61">
        <f>IF(ISERROR(VLOOKUP($I29,'З-М16-18БК'!$AI$5:$AK$54,2,FALSE))=TRUE,0,VLOOKUP($I29,'З-М16-18БК'!$AI$5:$AK$54,2,FALSE))</f>
        <v>0</v>
      </c>
      <c r="T29" s="77">
        <f>IF(ISERROR(VLOOKUP($I29,'З-М16-18БК'!$AI$5:$AK$54,3,FALSE))=TRUE,0,VLOOKUP($I29,'З-М16-18БК'!$AI$5:$AK$54,3,FALSE))</f>
        <v>0</v>
      </c>
      <c r="U29" s="61">
        <f>IF(ISERROR(VLOOKUP($I29,'З-М16-18БК'!$AQ$5:$AS$54,2,FALSE))=TRUE,0,VLOOKUP($I29,'З-М16-18БК'!$AQ$5:$AS$54,2,FALSE))</f>
        <v>0</v>
      </c>
      <c r="V29" s="77">
        <f>IF(ISERROR(VLOOKUP($I29,'З-М16-18БК'!$AQ$5:$AS$54,3,FALSE))=TRUE,0,VLOOKUP($I29,'З-М16-18БК'!$AQ$5:$AS$54,3,FALSE))</f>
        <v>0</v>
      </c>
      <c r="W29" s="107">
        <f t="shared" si="0"/>
        <v>0</v>
      </c>
      <c r="X29" s="100">
        <f t="shared" si="1"/>
        <v>0</v>
      </c>
      <c r="Y29" s="78">
        <f t="shared" si="5"/>
        <v>0</v>
      </c>
      <c r="Z29" s="102" t="str">
        <f t="shared" si="6"/>
        <v xml:space="preserve"> </v>
      </c>
      <c r="AA29" s="102">
        <f t="shared" si="2"/>
        <v>0</v>
      </c>
      <c r="AB29" s="94"/>
      <c r="AC29" s="116">
        <f t="shared" si="3"/>
        <v>0</v>
      </c>
      <c r="AD29" s="97">
        <f t="shared" si="7"/>
        <v>0</v>
      </c>
      <c r="AE29" s="32">
        <f t="shared" si="8"/>
        <v>0</v>
      </c>
      <c r="AF29" s="32">
        <f t="shared" si="9"/>
        <v>0</v>
      </c>
      <c r="AG29" s="32">
        <f t="shared" si="10"/>
        <v>0</v>
      </c>
      <c r="AH29" s="32">
        <f t="shared" si="11"/>
        <v>0</v>
      </c>
      <c r="AI29" s="32">
        <f t="shared" si="4"/>
        <v>0</v>
      </c>
    </row>
    <row r="30" spans="1:35" ht="13.5" customHeight="1" x14ac:dyDescent="0.2">
      <c r="A30" s="8">
        <v>19</v>
      </c>
      <c r="B30" s="16" t="str">
        <f>IF(ISERROR(VLOOKUP($A30,#REF!,4,FALSE))=TRUE," ",VLOOKUP($A30,#REF!,4,FALSE))</f>
        <v xml:space="preserve"> </v>
      </c>
      <c r="C30" s="8" t="str">
        <f>IF(ISERROR(VLOOKUP($B30,#REF!,5,FALSE))=TRUE," ",IF(VLOOKUP($B30,#REF!,5,FALSE)=0,"б/р",VLOOKUP($B30,#REF!,5,FALSE)))</f>
        <v xml:space="preserve"> </v>
      </c>
      <c r="D30" s="8" t="str">
        <f>IF(ISERROR(VLOOKUP($B30,#REF!,8,FALSE))=TRUE," ",VLOOKUP($B30,#REF!,8,FALSE))</f>
        <v xml:space="preserve"> </v>
      </c>
      <c r="E30" s="8" t="str">
        <f>IF(ISERROR(VLOOKUP($B30,#REF!,6,FALSE))=TRUE," ",VLOOKUP($B30,#REF!,6,FALSE))</f>
        <v xml:space="preserve"> </v>
      </c>
      <c r="F30" s="8" t="str">
        <f>IF(ISERROR(VLOOKUP(B30,'Рейтинг М16-18БК'!$B$5:$Q$34,16,FALSE))=TRUE,IF(ISERROR(VLOOKUP(B30,#REF!,5,FALSE))=TRUE," ",VLOOKUP(B30,#REF!,5,FALSE)),VLOOKUP(B30,'Рейтинг М16-18БК'!$B$5:$Q$34,16,FALSE))</f>
        <v xml:space="preserve"> </v>
      </c>
      <c r="G30" s="8" t="str">
        <f>IF(ISERROR(VLOOKUP($B30,#REF!,11,FALSE))=TRUE," ",VLOOKUP($B30,#REF!,11,FALSE))</f>
        <v xml:space="preserve"> </v>
      </c>
      <c r="H30" s="66" t="str">
        <f>IF(ISERROR(VLOOKUP($B30,#REF!,12,FALSE))=TRUE," ",VLOOKUP($B30,#REF!,12,FALSE))</f>
        <v xml:space="preserve"> </v>
      </c>
      <c r="I30" s="84" t="str">
        <f>IF(ISERROR(VLOOKUP($B30,#REF!,7,FALSE))=TRUE," ",VLOOKUP($B30,#REF!,7,FALSE))</f>
        <v xml:space="preserve"> </v>
      </c>
      <c r="J30" s="81">
        <v>0</v>
      </c>
      <c r="K30" s="61">
        <f>IF(ISERROR(VLOOKUP($I30,'З-М16-18БК'!$C$5:$E$54,2,FALSE))=TRUE,0,VLOOKUP($I30,'З-М16-18БК'!$C$5:$E$54,2,FALSE))</f>
        <v>0</v>
      </c>
      <c r="L30" s="77">
        <f>IF(ISERROR(VLOOKUP($I30,'З-М16-18БК'!$C$5:$E$54,3,FALSE))=TRUE,0,VLOOKUP($I30,'З-М16-18БК'!$C$5:$E$54,3,FALSE))</f>
        <v>0</v>
      </c>
      <c r="M30" s="61">
        <f>IF(ISERROR(VLOOKUP($I30,'З-М16-18БК'!$K$5:$M$54,2,FALSE))=TRUE,0,VLOOKUP($I30,'З-М16-18БК'!$K$5:$M$54,2,FALSE))</f>
        <v>0</v>
      </c>
      <c r="N30" s="77">
        <f>IF(ISERROR(VLOOKUP($I30,'З-М16-18БК'!$K$5:$M$54,3,FALSE))=TRUE,0,VLOOKUP($I30,'З-М16-18БК'!$K$5:$M$54,3,FALSE))</f>
        <v>0</v>
      </c>
      <c r="O30" s="61">
        <f>IF(ISERROR(VLOOKUP($I30,'З-М16-18БК'!$S$5:$U$54,2,FALSE))=TRUE,0,VLOOKUP($I30,'З-М16-18БК'!$S$5:$U$54,2,FALSE))</f>
        <v>0</v>
      </c>
      <c r="P30" s="77">
        <f>IF(ISERROR(VLOOKUP($I30,'З-М16-18БК'!$S$5:$U$54,3,FALSE))=TRUE,0,VLOOKUP($I30,'З-М16-18БК'!$S$5:$U$54,3,FALSE))</f>
        <v>0</v>
      </c>
      <c r="Q30" s="61">
        <f>IF(ISERROR(VLOOKUP($I30,'З-М16-18БК'!$AA$5:$AC$54,2,FALSE))=TRUE,0,VLOOKUP($I30,'З-М16-18БК'!$AA$5:$AC$54,2,FALSE))</f>
        <v>0</v>
      </c>
      <c r="R30" s="77">
        <f>IF(ISERROR(VLOOKUP($I30,'З-М16-18БК'!$AA$5:$AC$54,3,FALSE))=TRUE,0,VLOOKUP($I30,'З-М16-18БК'!$AA$5:$AC$54,3,FALSE))</f>
        <v>0</v>
      </c>
      <c r="S30" s="61">
        <f>IF(ISERROR(VLOOKUP($I30,'З-М16-18БК'!$AI$5:$AK$54,2,FALSE))=TRUE,0,VLOOKUP($I30,'З-М16-18БК'!$AI$5:$AK$54,2,FALSE))</f>
        <v>0</v>
      </c>
      <c r="T30" s="77">
        <f>IF(ISERROR(VLOOKUP($I30,'З-М16-18БК'!$AI$5:$AK$54,3,FALSE))=TRUE,0,VLOOKUP($I30,'З-М16-18БК'!$AI$5:$AK$54,3,FALSE))</f>
        <v>0</v>
      </c>
      <c r="U30" s="61">
        <f>IF(ISERROR(VLOOKUP($I30,'З-М16-18БК'!$AQ$5:$AS$54,2,FALSE))=TRUE,0,VLOOKUP($I30,'З-М16-18БК'!$AQ$5:$AS$54,2,FALSE))</f>
        <v>0</v>
      </c>
      <c r="V30" s="77">
        <f>IF(ISERROR(VLOOKUP($I30,'З-М16-18БК'!$AQ$5:$AS$54,3,FALSE))=TRUE,0,VLOOKUP($I30,'З-М16-18БК'!$AQ$5:$AS$54,3,FALSE))</f>
        <v>0</v>
      </c>
      <c r="W30" s="107">
        <f t="shared" si="0"/>
        <v>0</v>
      </c>
      <c r="X30" s="100">
        <f t="shared" si="1"/>
        <v>0</v>
      </c>
      <c r="Y30" s="78">
        <f t="shared" si="5"/>
        <v>0</v>
      </c>
      <c r="Z30" s="102" t="str">
        <f t="shared" si="6"/>
        <v xml:space="preserve"> </v>
      </c>
      <c r="AA30" s="102">
        <f t="shared" si="2"/>
        <v>0</v>
      </c>
      <c r="AB30" s="94"/>
      <c r="AC30" s="116">
        <f t="shared" si="3"/>
        <v>0</v>
      </c>
      <c r="AD30" s="97">
        <f t="shared" si="7"/>
        <v>0</v>
      </c>
      <c r="AE30" s="32">
        <f t="shared" si="8"/>
        <v>0</v>
      </c>
      <c r="AF30" s="32">
        <f t="shared" si="9"/>
        <v>0</v>
      </c>
      <c r="AG30" s="32">
        <f t="shared" si="10"/>
        <v>0</v>
      </c>
      <c r="AH30" s="32">
        <f t="shared" si="11"/>
        <v>0</v>
      </c>
      <c r="AI30" s="32">
        <f t="shared" si="4"/>
        <v>0</v>
      </c>
    </row>
    <row r="31" spans="1:35" ht="13.5" customHeight="1" x14ac:dyDescent="0.2">
      <c r="A31" s="8">
        <v>20</v>
      </c>
      <c r="B31" s="16" t="str">
        <f>IF(ISERROR(VLOOKUP($A31,#REF!,4,FALSE))=TRUE," ",VLOOKUP($A31,#REF!,4,FALSE))</f>
        <v xml:space="preserve"> </v>
      </c>
      <c r="C31" s="8" t="str">
        <f>IF(ISERROR(VLOOKUP($B31,#REF!,5,FALSE))=TRUE," ",IF(VLOOKUP($B31,#REF!,5,FALSE)=0,"б/р",VLOOKUP($B31,#REF!,5,FALSE)))</f>
        <v xml:space="preserve"> </v>
      </c>
      <c r="D31" s="8" t="str">
        <f>IF(ISERROR(VLOOKUP($B31,#REF!,8,FALSE))=TRUE," ",VLOOKUP($B31,#REF!,8,FALSE))</f>
        <v xml:space="preserve"> </v>
      </c>
      <c r="E31" s="8" t="str">
        <f>IF(ISERROR(VLOOKUP($B31,#REF!,6,FALSE))=TRUE," ",VLOOKUP($B31,#REF!,6,FALSE))</f>
        <v xml:space="preserve"> </v>
      </c>
      <c r="F31" s="8" t="str">
        <f>IF(ISERROR(VLOOKUP(B31,'Рейтинг М16-18БК'!$B$5:$Q$34,16,FALSE))=TRUE,IF(ISERROR(VLOOKUP(B31,#REF!,5,FALSE))=TRUE," ",VLOOKUP(B31,#REF!,5,FALSE)),VLOOKUP(B31,'Рейтинг М16-18БК'!$B$5:$Q$34,16,FALSE))</f>
        <v xml:space="preserve"> </v>
      </c>
      <c r="G31" s="8" t="str">
        <f>IF(ISERROR(VLOOKUP($B31,#REF!,11,FALSE))=TRUE," ",VLOOKUP($B31,#REF!,11,FALSE))</f>
        <v xml:space="preserve"> </v>
      </c>
      <c r="H31" s="66" t="str">
        <f>IF(ISERROR(VLOOKUP($B31,#REF!,12,FALSE))=TRUE," ",VLOOKUP($B31,#REF!,12,FALSE))</f>
        <v xml:space="preserve"> </v>
      </c>
      <c r="I31" s="84" t="str">
        <f>IF(ISERROR(VLOOKUP($B31,#REF!,7,FALSE))=TRUE," ",VLOOKUP($B31,#REF!,7,FALSE))</f>
        <v xml:space="preserve"> </v>
      </c>
      <c r="J31" s="81">
        <v>0</v>
      </c>
      <c r="K31" s="61">
        <f>IF(ISERROR(VLOOKUP($I31,'З-М16-18БК'!$C$5:$E$54,2,FALSE))=TRUE,0,VLOOKUP($I31,'З-М16-18БК'!$C$5:$E$54,2,FALSE))</f>
        <v>0</v>
      </c>
      <c r="L31" s="77">
        <f>IF(ISERROR(VLOOKUP($I31,'З-М16-18БК'!$C$5:$E$54,3,FALSE))=TRUE,0,VLOOKUP($I31,'З-М16-18БК'!$C$5:$E$54,3,FALSE))</f>
        <v>0</v>
      </c>
      <c r="M31" s="61">
        <f>IF(ISERROR(VLOOKUP($I31,'З-М16-18БК'!$K$5:$M$54,2,FALSE))=TRUE,0,VLOOKUP($I31,'З-М16-18БК'!$K$5:$M$54,2,FALSE))</f>
        <v>0</v>
      </c>
      <c r="N31" s="77">
        <f>IF(ISERROR(VLOOKUP($I31,'З-М16-18БК'!$K$5:$M$54,3,FALSE))=TRUE,0,VLOOKUP($I31,'З-М16-18БК'!$K$5:$M$54,3,FALSE))</f>
        <v>0</v>
      </c>
      <c r="O31" s="61">
        <f>IF(ISERROR(VLOOKUP($I31,'З-М16-18БК'!$S$5:$U$54,2,FALSE))=TRUE,0,VLOOKUP($I31,'З-М16-18БК'!$S$5:$U$54,2,FALSE))</f>
        <v>0</v>
      </c>
      <c r="P31" s="77">
        <f>IF(ISERROR(VLOOKUP($I31,'З-М16-18БК'!$S$5:$U$54,3,FALSE))=TRUE,0,VLOOKUP($I31,'З-М16-18БК'!$S$5:$U$54,3,FALSE))</f>
        <v>0</v>
      </c>
      <c r="Q31" s="61">
        <f>IF(ISERROR(VLOOKUP($I31,'З-М16-18БК'!$AA$5:$AC$54,2,FALSE))=TRUE,0,VLOOKUP($I31,'З-М16-18БК'!$AA$5:$AC$54,2,FALSE))</f>
        <v>0</v>
      </c>
      <c r="R31" s="77">
        <f>IF(ISERROR(VLOOKUP($I31,'З-М16-18БК'!$AA$5:$AC$54,3,FALSE))=TRUE,0,VLOOKUP($I31,'З-М16-18БК'!$AA$5:$AC$54,3,FALSE))</f>
        <v>0</v>
      </c>
      <c r="S31" s="61">
        <f>IF(ISERROR(VLOOKUP($I31,'З-М16-18БК'!$AI$5:$AK$54,2,FALSE))=TRUE,0,VLOOKUP($I31,'З-М16-18БК'!$AI$5:$AK$54,2,FALSE))</f>
        <v>0</v>
      </c>
      <c r="T31" s="77">
        <f>IF(ISERROR(VLOOKUP($I31,'З-М16-18БК'!$AI$5:$AK$54,3,FALSE))=TRUE,0,VLOOKUP($I31,'З-М16-18БК'!$AI$5:$AK$54,3,FALSE))</f>
        <v>0</v>
      </c>
      <c r="U31" s="61">
        <f>IF(ISERROR(VLOOKUP($I31,'З-М16-18БК'!$AQ$5:$AS$54,2,FALSE))=TRUE,0,VLOOKUP($I31,'З-М16-18БК'!$AQ$5:$AS$54,2,FALSE))</f>
        <v>0</v>
      </c>
      <c r="V31" s="77">
        <f>IF(ISERROR(VLOOKUP($I31,'З-М16-18БК'!$AQ$5:$AS$54,3,FALSE))=TRUE,0,VLOOKUP($I31,'З-М16-18БК'!$AQ$5:$AS$54,3,FALSE))</f>
        <v>0</v>
      </c>
      <c r="W31" s="107">
        <f t="shared" si="0"/>
        <v>0</v>
      </c>
      <c r="X31" s="100">
        <f t="shared" si="1"/>
        <v>0</v>
      </c>
      <c r="Y31" s="78">
        <f t="shared" si="5"/>
        <v>0</v>
      </c>
      <c r="Z31" s="102" t="str">
        <f t="shared" si="6"/>
        <v xml:space="preserve"> </v>
      </c>
      <c r="AA31" s="102">
        <f t="shared" si="2"/>
        <v>0</v>
      </c>
      <c r="AB31" s="94"/>
      <c r="AC31" s="116">
        <f t="shared" si="3"/>
        <v>0</v>
      </c>
      <c r="AD31" s="97">
        <f t="shared" si="7"/>
        <v>0</v>
      </c>
      <c r="AE31" s="32">
        <f t="shared" si="8"/>
        <v>0</v>
      </c>
      <c r="AF31" s="32">
        <f t="shared" si="9"/>
        <v>0</v>
      </c>
      <c r="AG31" s="32">
        <f t="shared" si="10"/>
        <v>0</v>
      </c>
      <c r="AH31" s="32">
        <f t="shared" si="11"/>
        <v>0</v>
      </c>
      <c r="AI31" s="32">
        <f t="shared" si="4"/>
        <v>0</v>
      </c>
    </row>
    <row r="32" spans="1:35" ht="13.5" customHeight="1" x14ac:dyDescent="0.2">
      <c r="A32" s="8">
        <v>21</v>
      </c>
      <c r="B32" s="16" t="str">
        <f>IF(ISERROR(VLOOKUP($A32,#REF!,4,FALSE))=TRUE," ",VLOOKUP($A32,#REF!,4,FALSE))</f>
        <v xml:space="preserve"> </v>
      </c>
      <c r="C32" s="8" t="str">
        <f>IF(ISERROR(VLOOKUP($B32,#REF!,5,FALSE))=TRUE," ",IF(VLOOKUP($B32,#REF!,5,FALSE)=0,"б/р",VLOOKUP($B32,#REF!,5,FALSE)))</f>
        <v xml:space="preserve"> </v>
      </c>
      <c r="D32" s="8" t="str">
        <f>IF(ISERROR(VLOOKUP($B32,#REF!,8,FALSE))=TRUE," ",VLOOKUP($B32,#REF!,8,FALSE))</f>
        <v xml:space="preserve"> </v>
      </c>
      <c r="E32" s="8" t="str">
        <f>IF(ISERROR(VLOOKUP($B32,#REF!,6,FALSE))=TRUE," ",VLOOKUP($B32,#REF!,6,FALSE))</f>
        <v xml:space="preserve"> </v>
      </c>
      <c r="F32" s="8" t="str">
        <f>IF(ISERROR(VLOOKUP(B32,'Рейтинг М16-18БК'!$B$5:$Q$34,16,FALSE))=TRUE,IF(ISERROR(VLOOKUP(B32,#REF!,5,FALSE))=TRUE," ",VLOOKUP(B32,#REF!,5,FALSE)),VLOOKUP(B32,'Рейтинг М16-18БК'!$B$5:$Q$34,16,FALSE))</f>
        <v xml:space="preserve"> </v>
      </c>
      <c r="G32" s="8" t="str">
        <f>IF(ISERROR(VLOOKUP($B32,#REF!,11,FALSE))=TRUE," ",VLOOKUP($B32,#REF!,11,FALSE))</f>
        <v xml:space="preserve"> </v>
      </c>
      <c r="H32" s="66" t="str">
        <f>IF(ISERROR(VLOOKUP($B32,#REF!,12,FALSE))=TRUE," ",VLOOKUP($B32,#REF!,12,FALSE))</f>
        <v xml:space="preserve"> </v>
      </c>
      <c r="I32" s="84" t="str">
        <f>IF(ISERROR(VLOOKUP($B32,#REF!,7,FALSE))=TRUE," ",VLOOKUP($B32,#REF!,7,FALSE))</f>
        <v xml:space="preserve"> </v>
      </c>
      <c r="J32" s="81">
        <v>0</v>
      </c>
      <c r="K32" s="61">
        <f>IF(ISERROR(VLOOKUP($I32,'З-М16-18БК'!$C$5:$E$54,2,FALSE))=TRUE,0,VLOOKUP($I32,'З-М16-18БК'!$C$5:$E$54,2,FALSE))</f>
        <v>0</v>
      </c>
      <c r="L32" s="77">
        <f>IF(ISERROR(VLOOKUP($I32,'З-М16-18БК'!$C$5:$E$54,3,FALSE))=TRUE,0,VLOOKUP($I32,'З-М16-18БК'!$C$5:$E$54,3,FALSE))</f>
        <v>0</v>
      </c>
      <c r="M32" s="61">
        <f>IF(ISERROR(VLOOKUP($I32,'З-М16-18БК'!$K$5:$M$54,2,FALSE))=TRUE,0,VLOOKUP($I32,'З-М16-18БК'!$K$5:$M$54,2,FALSE))</f>
        <v>0</v>
      </c>
      <c r="N32" s="77">
        <f>IF(ISERROR(VLOOKUP($I32,'З-М16-18БК'!$K$5:$M$54,3,FALSE))=TRUE,0,VLOOKUP($I32,'З-М16-18БК'!$K$5:$M$54,3,FALSE))</f>
        <v>0</v>
      </c>
      <c r="O32" s="61">
        <f>IF(ISERROR(VLOOKUP($I32,'З-М16-18БК'!$S$5:$U$54,2,FALSE))=TRUE,0,VLOOKUP($I32,'З-М16-18БК'!$S$5:$U$54,2,FALSE))</f>
        <v>0</v>
      </c>
      <c r="P32" s="77">
        <f>IF(ISERROR(VLOOKUP($I32,'З-М16-18БК'!$S$5:$U$54,3,FALSE))=TRUE,0,VLOOKUP($I32,'З-М16-18БК'!$S$5:$U$54,3,FALSE))</f>
        <v>0</v>
      </c>
      <c r="Q32" s="61">
        <f>IF(ISERROR(VLOOKUP($I32,'З-М16-18БК'!$AA$5:$AC$54,2,FALSE))=TRUE,0,VLOOKUP($I32,'З-М16-18БК'!$AA$5:$AC$54,2,FALSE))</f>
        <v>0</v>
      </c>
      <c r="R32" s="77">
        <f>IF(ISERROR(VLOOKUP($I32,'З-М16-18БК'!$AA$5:$AC$54,3,FALSE))=TRUE,0,VLOOKUP($I32,'З-М16-18БК'!$AA$5:$AC$54,3,FALSE))</f>
        <v>0</v>
      </c>
      <c r="S32" s="61">
        <f>IF(ISERROR(VLOOKUP($I32,'З-М16-18БК'!$AI$5:$AK$54,2,FALSE))=TRUE,0,VLOOKUP($I32,'З-М16-18БК'!$AI$5:$AK$54,2,FALSE))</f>
        <v>0</v>
      </c>
      <c r="T32" s="77">
        <f>IF(ISERROR(VLOOKUP($I32,'З-М16-18БК'!$AI$5:$AK$54,3,FALSE))=TRUE,0,VLOOKUP($I32,'З-М16-18БК'!$AI$5:$AK$54,3,FALSE))</f>
        <v>0</v>
      </c>
      <c r="U32" s="61">
        <f>IF(ISERROR(VLOOKUP($I32,'З-М16-18БК'!$AQ$5:$AS$54,2,FALSE))=TRUE,0,VLOOKUP($I32,'З-М16-18БК'!$AQ$5:$AS$54,2,FALSE))</f>
        <v>0</v>
      </c>
      <c r="V32" s="77">
        <f>IF(ISERROR(VLOOKUP($I32,'З-М16-18БК'!$AQ$5:$AS$54,3,FALSE))=TRUE,0,VLOOKUP($I32,'З-М16-18БК'!$AQ$5:$AS$54,3,FALSE))</f>
        <v>0</v>
      </c>
      <c r="W32" s="107">
        <f t="shared" si="0"/>
        <v>0</v>
      </c>
      <c r="X32" s="100">
        <f t="shared" si="1"/>
        <v>0</v>
      </c>
      <c r="Y32" s="78">
        <f t="shared" si="5"/>
        <v>0</v>
      </c>
      <c r="Z32" s="102" t="str">
        <f t="shared" si="6"/>
        <v xml:space="preserve"> </v>
      </c>
      <c r="AA32" s="102">
        <f t="shared" si="2"/>
        <v>0</v>
      </c>
      <c r="AB32" s="94"/>
      <c r="AC32" s="116">
        <f t="shared" si="3"/>
        <v>0</v>
      </c>
      <c r="AD32" s="97">
        <f t="shared" si="7"/>
        <v>0</v>
      </c>
      <c r="AE32" s="32">
        <f t="shared" si="8"/>
        <v>0</v>
      </c>
      <c r="AF32" s="32">
        <f t="shared" si="9"/>
        <v>0</v>
      </c>
      <c r="AG32" s="32">
        <f t="shared" si="10"/>
        <v>0</v>
      </c>
      <c r="AH32" s="32">
        <f t="shared" si="11"/>
        <v>0</v>
      </c>
      <c r="AI32" s="32">
        <f t="shared" si="4"/>
        <v>0</v>
      </c>
    </row>
    <row r="33" spans="1:35" ht="13.5" customHeight="1" x14ac:dyDescent="0.2">
      <c r="A33" s="8">
        <v>22</v>
      </c>
      <c r="B33" s="16" t="str">
        <f>IF(ISERROR(VLOOKUP($A33,#REF!,4,FALSE))=TRUE," ",VLOOKUP($A33,#REF!,4,FALSE))</f>
        <v xml:space="preserve"> </v>
      </c>
      <c r="C33" s="8" t="str">
        <f>IF(ISERROR(VLOOKUP($B33,#REF!,5,FALSE))=TRUE," ",IF(VLOOKUP($B33,#REF!,5,FALSE)=0,"б/р",VLOOKUP($B33,#REF!,5,FALSE)))</f>
        <v xml:space="preserve"> </v>
      </c>
      <c r="D33" s="8" t="str">
        <f>IF(ISERROR(VLOOKUP($B33,#REF!,8,FALSE))=TRUE," ",VLOOKUP($B33,#REF!,8,FALSE))</f>
        <v xml:space="preserve"> </v>
      </c>
      <c r="E33" s="8" t="str">
        <f>IF(ISERROR(VLOOKUP($B33,#REF!,6,FALSE))=TRUE," ",VLOOKUP($B33,#REF!,6,FALSE))</f>
        <v xml:space="preserve"> </v>
      </c>
      <c r="F33" s="8" t="str">
        <f>IF(ISERROR(VLOOKUP(B33,'Рейтинг М16-18БК'!$B$5:$Q$34,16,FALSE))=TRUE,IF(ISERROR(VLOOKUP(B33,#REF!,5,FALSE))=TRUE," ",VLOOKUP(B33,#REF!,5,FALSE)),VLOOKUP(B33,'Рейтинг М16-18БК'!$B$5:$Q$34,16,FALSE))</f>
        <v xml:space="preserve"> </v>
      </c>
      <c r="G33" s="8" t="str">
        <f>IF(ISERROR(VLOOKUP($B33,#REF!,11,FALSE))=TRUE," ",VLOOKUP($B33,#REF!,11,FALSE))</f>
        <v xml:space="preserve"> </v>
      </c>
      <c r="H33" s="66" t="str">
        <f>IF(ISERROR(VLOOKUP($B33,#REF!,12,FALSE))=TRUE," ",VLOOKUP($B33,#REF!,12,FALSE))</f>
        <v xml:space="preserve"> </v>
      </c>
      <c r="I33" s="84" t="str">
        <f>IF(ISERROR(VLOOKUP($B33,#REF!,7,FALSE))=TRUE," ",VLOOKUP($B33,#REF!,7,FALSE))</f>
        <v xml:space="preserve"> </v>
      </c>
      <c r="J33" s="81">
        <v>0</v>
      </c>
      <c r="K33" s="61">
        <f>IF(ISERROR(VLOOKUP($I33,'З-М16-18БК'!$C$5:$E$54,2,FALSE))=TRUE,0,VLOOKUP($I33,'З-М16-18БК'!$C$5:$E$54,2,FALSE))</f>
        <v>0</v>
      </c>
      <c r="L33" s="77">
        <f>IF(ISERROR(VLOOKUP($I33,'З-М16-18БК'!$C$5:$E$54,3,FALSE))=TRUE,0,VLOOKUP($I33,'З-М16-18БК'!$C$5:$E$54,3,FALSE))</f>
        <v>0</v>
      </c>
      <c r="M33" s="61">
        <f>IF(ISERROR(VLOOKUP($I33,'З-М16-18БК'!$K$5:$M$54,2,FALSE))=TRUE,0,VLOOKUP($I33,'З-М16-18БК'!$K$5:$M$54,2,FALSE))</f>
        <v>0</v>
      </c>
      <c r="N33" s="77">
        <f>IF(ISERROR(VLOOKUP($I33,'З-М16-18БК'!$K$5:$M$54,3,FALSE))=TRUE,0,VLOOKUP($I33,'З-М16-18БК'!$K$5:$M$54,3,FALSE))</f>
        <v>0</v>
      </c>
      <c r="O33" s="61">
        <f>IF(ISERROR(VLOOKUP($I33,'З-М16-18БК'!$S$5:$U$54,2,FALSE))=TRUE,0,VLOOKUP($I33,'З-М16-18БК'!$S$5:$U$54,2,FALSE))</f>
        <v>0</v>
      </c>
      <c r="P33" s="77">
        <f>IF(ISERROR(VLOOKUP($I33,'З-М16-18БК'!$S$5:$U$54,3,FALSE))=TRUE,0,VLOOKUP($I33,'З-М16-18БК'!$S$5:$U$54,3,FALSE))</f>
        <v>0</v>
      </c>
      <c r="Q33" s="61">
        <f>IF(ISERROR(VLOOKUP($I33,'З-М16-18БК'!$AA$5:$AC$54,2,FALSE))=TRUE,0,VLOOKUP($I33,'З-М16-18БК'!$AA$5:$AC$54,2,FALSE))</f>
        <v>0</v>
      </c>
      <c r="R33" s="77">
        <f>IF(ISERROR(VLOOKUP($I33,'З-М16-18БК'!$AA$5:$AC$54,3,FALSE))=TRUE,0,VLOOKUP($I33,'З-М16-18БК'!$AA$5:$AC$54,3,FALSE))</f>
        <v>0</v>
      </c>
      <c r="S33" s="61">
        <f>IF(ISERROR(VLOOKUP($I33,'З-М16-18БК'!$AI$5:$AK$54,2,FALSE))=TRUE,0,VLOOKUP($I33,'З-М16-18БК'!$AI$5:$AK$54,2,FALSE))</f>
        <v>0</v>
      </c>
      <c r="T33" s="77">
        <f>IF(ISERROR(VLOOKUP($I33,'З-М16-18БК'!$AI$5:$AK$54,3,FALSE))=TRUE,0,VLOOKUP($I33,'З-М16-18БК'!$AI$5:$AK$54,3,FALSE))</f>
        <v>0</v>
      </c>
      <c r="U33" s="61">
        <f>IF(ISERROR(VLOOKUP($I33,'З-М16-18БК'!$AQ$5:$AS$54,2,FALSE))=TRUE,0,VLOOKUP($I33,'З-М16-18БК'!$AQ$5:$AS$54,2,FALSE))</f>
        <v>0</v>
      </c>
      <c r="V33" s="77">
        <f>IF(ISERROR(VLOOKUP($I33,'З-М16-18БК'!$AQ$5:$AS$54,3,FALSE))=TRUE,0,VLOOKUP($I33,'З-М16-18БК'!$AQ$5:$AS$54,3,FALSE))</f>
        <v>0</v>
      </c>
      <c r="W33" s="107">
        <f t="shared" si="0"/>
        <v>0</v>
      </c>
      <c r="X33" s="100">
        <f t="shared" si="1"/>
        <v>0</v>
      </c>
      <c r="Y33" s="78">
        <f t="shared" si="5"/>
        <v>0</v>
      </c>
      <c r="Z33" s="102" t="str">
        <f t="shared" si="6"/>
        <v xml:space="preserve"> </v>
      </c>
      <c r="AA33" s="102">
        <f t="shared" si="2"/>
        <v>0</v>
      </c>
      <c r="AB33" s="94"/>
      <c r="AC33" s="116">
        <f t="shared" si="3"/>
        <v>0</v>
      </c>
      <c r="AD33" s="97">
        <f t="shared" si="7"/>
        <v>0</v>
      </c>
      <c r="AE33" s="32">
        <f t="shared" si="8"/>
        <v>0</v>
      </c>
      <c r="AF33" s="32">
        <f t="shared" si="9"/>
        <v>0</v>
      </c>
      <c r="AG33" s="32">
        <f t="shared" si="10"/>
        <v>0</v>
      </c>
      <c r="AH33" s="32">
        <f t="shared" si="11"/>
        <v>0</v>
      </c>
      <c r="AI33" s="32">
        <f t="shared" si="4"/>
        <v>0</v>
      </c>
    </row>
    <row r="34" spans="1:35" ht="13.5" customHeight="1" x14ac:dyDescent="0.2">
      <c r="A34" s="8">
        <v>23</v>
      </c>
      <c r="B34" s="16" t="str">
        <f>IF(ISERROR(VLOOKUP($A34,#REF!,4,FALSE))=TRUE," ",VLOOKUP($A34,#REF!,4,FALSE))</f>
        <v xml:space="preserve"> </v>
      </c>
      <c r="C34" s="8" t="str">
        <f>IF(ISERROR(VLOOKUP($B34,#REF!,5,FALSE))=TRUE," ",IF(VLOOKUP($B34,#REF!,5,FALSE)=0,"б/р",VLOOKUP($B34,#REF!,5,FALSE)))</f>
        <v xml:space="preserve"> </v>
      </c>
      <c r="D34" s="8" t="str">
        <f>IF(ISERROR(VLOOKUP($B34,#REF!,8,FALSE))=TRUE," ",VLOOKUP($B34,#REF!,8,FALSE))</f>
        <v xml:space="preserve"> </v>
      </c>
      <c r="E34" s="8" t="str">
        <f>IF(ISERROR(VLOOKUP($B34,#REF!,6,FALSE))=TRUE," ",VLOOKUP($B34,#REF!,6,FALSE))</f>
        <v xml:space="preserve"> </v>
      </c>
      <c r="F34" s="8" t="str">
        <f>IF(ISERROR(VLOOKUP(B34,'Рейтинг М16-18БК'!$B$5:$Q$34,16,FALSE))=TRUE,IF(ISERROR(VLOOKUP(B34,#REF!,5,FALSE))=TRUE," ",VLOOKUP(B34,#REF!,5,FALSE)),VLOOKUP(B34,'Рейтинг М16-18БК'!$B$5:$Q$34,16,FALSE))</f>
        <v xml:space="preserve"> </v>
      </c>
      <c r="G34" s="8" t="str">
        <f>IF(ISERROR(VLOOKUP($B34,#REF!,11,FALSE))=TRUE," ",VLOOKUP($B34,#REF!,11,FALSE))</f>
        <v xml:space="preserve"> </v>
      </c>
      <c r="H34" s="66" t="str">
        <f>IF(ISERROR(VLOOKUP($B34,#REF!,12,FALSE))=TRUE," ",VLOOKUP($B34,#REF!,12,FALSE))</f>
        <v xml:space="preserve"> </v>
      </c>
      <c r="I34" s="84" t="str">
        <f>IF(ISERROR(VLOOKUP($B34,#REF!,7,FALSE))=TRUE," ",VLOOKUP($B34,#REF!,7,FALSE))</f>
        <v xml:space="preserve"> </v>
      </c>
      <c r="J34" s="81">
        <v>0</v>
      </c>
      <c r="K34" s="61">
        <f>IF(ISERROR(VLOOKUP($I34,'З-М16-18БК'!$C$5:$E$54,2,FALSE))=TRUE,0,VLOOKUP($I34,'З-М16-18БК'!$C$5:$E$54,2,FALSE))</f>
        <v>0</v>
      </c>
      <c r="L34" s="77">
        <f>IF(ISERROR(VLOOKUP($I34,'З-М16-18БК'!$C$5:$E$54,3,FALSE))=TRUE,0,VLOOKUP($I34,'З-М16-18БК'!$C$5:$E$54,3,FALSE))</f>
        <v>0</v>
      </c>
      <c r="M34" s="61">
        <f>IF(ISERROR(VLOOKUP($I34,'З-М16-18БК'!$K$5:$M$54,2,FALSE))=TRUE,0,VLOOKUP($I34,'З-М16-18БК'!$K$5:$M$54,2,FALSE))</f>
        <v>0</v>
      </c>
      <c r="N34" s="77">
        <f>IF(ISERROR(VLOOKUP($I34,'З-М16-18БК'!$K$5:$M$54,3,FALSE))=TRUE,0,VLOOKUP($I34,'З-М16-18БК'!$K$5:$M$54,3,FALSE))</f>
        <v>0</v>
      </c>
      <c r="O34" s="61">
        <f>IF(ISERROR(VLOOKUP($I34,'З-М16-18БК'!$S$5:$U$54,2,FALSE))=TRUE,0,VLOOKUP($I34,'З-М16-18БК'!$S$5:$U$54,2,FALSE))</f>
        <v>0</v>
      </c>
      <c r="P34" s="77">
        <f>IF(ISERROR(VLOOKUP($I34,'З-М16-18БК'!$S$5:$U$54,3,FALSE))=TRUE,0,VLOOKUP($I34,'З-М16-18БК'!$S$5:$U$54,3,FALSE))</f>
        <v>0</v>
      </c>
      <c r="Q34" s="61">
        <f>IF(ISERROR(VLOOKUP($I34,'З-М16-18БК'!$AA$5:$AC$54,2,FALSE))=TRUE,0,VLOOKUP($I34,'З-М16-18БК'!$AA$5:$AC$54,2,FALSE))</f>
        <v>0</v>
      </c>
      <c r="R34" s="77">
        <f>IF(ISERROR(VLOOKUP($I34,'З-М16-18БК'!$AA$5:$AC$54,3,FALSE))=TRUE,0,VLOOKUP($I34,'З-М16-18БК'!$AA$5:$AC$54,3,FALSE))</f>
        <v>0</v>
      </c>
      <c r="S34" s="61">
        <f>IF(ISERROR(VLOOKUP($I34,'З-М16-18БК'!$AI$5:$AK$54,2,FALSE))=TRUE,0,VLOOKUP($I34,'З-М16-18БК'!$AI$5:$AK$54,2,FALSE))</f>
        <v>0</v>
      </c>
      <c r="T34" s="77">
        <f>IF(ISERROR(VLOOKUP($I34,'З-М16-18БК'!$AI$5:$AK$54,3,FALSE))=TRUE,0,VLOOKUP($I34,'З-М16-18БК'!$AI$5:$AK$54,3,FALSE))</f>
        <v>0</v>
      </c>
      <c r="U34" s="61">
        <f>IF(ISERROR(VLOOKUP($I34,'З-М16-18БК'!$AQ$5:$AS$54,2,FALSE))=TRUE,0,VLOOKUP($I34,'З-М16-18БК'!$AQ$5:$AS$54,2,FALSE))</f>
        <v>0</v>
      </c>
      <c r="V34" s="77">
        <f>IF(ISERROR(VLOOKUP($I34,'З-М16-18БК'!$AQ$5:$AS$54,3,FALSE))=TRUE,0,VLOOKUP($I34,'З-М16-18БК'!$AQ$5:$AS$54,3,FALSE))</f>
        <v>0</v>
      </c>
      <c r="W34" s="107">
        <f t="shared" si="0"/>
        <v>0</v>
      </c>
      <c r="X34" s="100">
        <f t="shared" si="1"/>
        <v>0</v>
      </c>
      <c r="Y34" s="78">
        <f t="shared" si="5"/>
        <v>0</v>
      </c>
      <c r="Z34" s="102" t="str">
        <f t="shared" si="6"/>
        <v xml:space="preserve"> </v>
      </c>
      <c r="AA34" s="102">
        <f t="shared" si="2"/>
        <v>0</v>
      </c>
      <c r="AB34" s="94"/>
      <c r="AC34" s="116">
        <f t="shared" si="3"/>
        <v>0</v>
      </c>
      <c r="AD34" s="97">
        <f t="shared" si="7"/>
        <v>0</v>
      </c>
      <c r="AE34" s="32">
        <f t="shared" si="8"/>
        <v>0</v>
      </c>
      <c r="AF34" s="32">
        <f t="shared" si="9"/>
        <v>0</v>
      </c>
      <c r="AG34" s="32">
        <f t="shared" si="10"/>
        <v>0</v>
      </c>
      <c r="AH34" s="32">
        <f t="shared" si="11"/>
        <v>0</v>
      </c>
      <c r="AI34" s="32">
        <f t="shared" si="4"/>
        <v>0</v>
      </c>
    </row>
    <row r="35" spans="1:35" ht="13.5" customHeight="1" x14ac:dyDescent="0.2">
      <c r="A35" s="8">
        <v>24</v>
      </c>
      <c r="B35" s="16" t="str">
        <f>IF(ISERROR(VLOOKUP($A35,#REF!,4,FALSE))=TRUE," ",VLOOKUP($A35,#REF!,4,FALSE))</f>
        <v xml:space="preserve"> </v>
      </c>
      <c r="C35" s="8" t="str">
        <f>IF(ISERROR(VLOOKUP($B35,#REF!,5,FALSE))=TRUE," ",IF(VLOOKUP($B35,#REF!,5,FALSE)=0,"б/р",VLOOKUP($B35,#REF!,5,FALSE)))</f>
        <v xml:space="preserve"> </v>
      </c>
      <c r="D35" s="8" t="str">
        <f>IF(ISERROR(VLOOKUP($B35,#REF!,8,FALSE))=TRUE," ",VLOOKUP($B35,#REF!,8,FALSE))</f>
        <v xml:space="preserve"> </v>
      </c>
      <c r="E35" s="8" t="str">
        <f>IF(ISERROR(VLOOKUP($B35,#REF!,6,FALSE))=TRUE," ",VLOOKUP($B35,#REF!,6,FALSE))</f>
        <v xml:space="preserve"> </v>
      </c>
      <c r="F35" s="8" t="str">
        <f>IF(ISERROR(VLOOKUP(B35,'Рейтинг М16-18БК'!$B$5:$Q$34,16,FALSE))=TRUE,IF(ISERROR(VLOOKUP(B35,#REF!,5,FALSE))=TRUE," ",VLOOKUP(B35,#REF!,5,FALSE)),VLOOKUP(B35,'Рейтинг М16-18БК'!$B$5:$Q$34,16,FALSE))</f>
        <v xml:space="preserve"> </v>
      </c>
      <c r="G35" s="8" t="str">
        <f>IF(ISERROR(VLOOKUP($B35,#REF!,11,FALSE))=TRUE," ",VLOOKUP($B35,#REF!,11,FALSE))</f>
        <v xml:space="preserve"> </v>
      </c>
      <c r="H35" s="66" t="str">
        <f>IF(ISERROR(VLOOKUP($B35,#REF!,12,FALSE))=TRUE," ",VLOOKUP($B35,#REF!,12,FALSE))</f>
        <v xml:space="preserve"> </v>
      </c>
      <c r="I35" s="84" t="str">
        <f>IF(ISERROR(VLOOKUP($B35,#REF!,7,FALSE))=TRUE," ",VLOOKUP($B35,#REF!,7,FALSE))</f>
        <v xml:space="preserve"> </v>
      </c>
      <c r="J35" s="81">
        <v>0</v>
      </c>
      <c r="K35" s="61">
        <f>IF(ISERROR(VLOOKUP($I35,'З-М16-18БК'!$C$5:$E$54,2,FALSE))=TRUE,0,VLOOKUP($I35,'З-М16-18БК'!$C$5:$E$54,2,FALSE))</f>
        <v>0</v>
      </c>
      <c r="L35" s="77">
        <f>IF(ISERROR(VLOOKUP($I35,'З-М16-18БК'!$C$5:$E$54,3,FALSE))=TRUE,0,VLOOKUP($I35,'З-М16-18БК'!$C$5:$E$54,3,FALSE))</f>
        <v>0</v>
      </c>
      <c r="M35" s="61">
        <f>IF(ISERROR(VLOOKUP($I35,'З-М16-18БК'!$K$5:$M$54,2,FALSE))=TRUE,0,VLOOKUP($I35,'З-М16-18БК'!$K$5:$M$54,2,FALSE))</f>
        <v>0</v>
      </c>
      <c r="N35" s="77">
        <f>IF(ISERROR(VLOOKUP($I35,'З-М16-18БК'!$K$5:$M$54,3,FALSE))=TRUE,0,VLOOKUP($I35,'З-М16-18БК'!$K$5:$M$54,3,FALSE))</f>
        <v>0</v>
      </c>
      <c r="O35" s="61">
        <f>IF(ISERROR(VLOOKUP($I35,'З-М16-18БК'!$S$5:$U$54,2,FALSE))=TRUE,0,VLOOKUP($I35,'З-М16-18БК'!$S$5:$U$54,2,FALSE))</f>
        <v>0</v>
      </c>
      <c r="P35" s="77">
        <f>IF(ISERROR(VLOOKUP($I35,'З-М16-18БК'!$S$5:$U$54,3,FALSE))=TRUE,0,VLOOKUP($I35,'З-М16-18БК'!$S$5:$U$54,3,FALSE))</f>
        <v>0</v>
      </c>
      <c r="Q35" s="61">
        <f>IF(ISERROR(VLOOKUP($I35,'З-М16-18БК'!$AA$5:$AC$54,2,FALSE))=TRUE,0,VLOOKUP($I35,'З-М16-18БК'!$AA$5:$AC$54,2,FALSE))</f>
        <v>0</v>
      </c>
      <c r="R35" s="77">
        <f>IF(ISERROR(VLOOKUP($I35,'З-М16-18БК'!$AA$5:$AC$54,3,FALSE))=TRUE,0,VLOOKUP($I35,'З-М16-18БК'!$AA$5:$AC$54,3,FALSE))</f>
        <v>0</v>
      </c>
      <c r="S35" s="61">
        <f>IF(ISERROR(VLOOKUP($I35,'З-М16-18БК'!$AI$5:$AK$54,2,FALSE))=TRUE,0,VLOOKUP($I35,'З-М16-18БК'!$AI$5:$AK$54,2,FALSE))</f>
        <v>0</v>
      </c>
      <c r="T35" s="77">
        <f>IF(ISERROR(VLOOKUP($I35,'З-М16-18БК'!$AI$5:$AK$54,3,FALSE))=TRUE,0,VLOOKUP($I35,'З-М16-18БК'!$AI$5:$AK$54,3,FALSE))</f>
        <v>0</v>
      </c>
      <c r="U35" s="61">
        <f>IF(ISERROR(VLOOKUP($I35,'З-М16-18БК'!$AQ$5:$AS$54,2,FALSE))=TRUE,0,VLOOKUP($I35,'З-М16-18БК'!$AQ$5:$AS$54,2,FALSE))</f>
        <v>0</v>
      </c>
      <c r="V35" s="77">
        <f>IF(ISERROR(VLOOKUP($I35,'З-М16-18БК'!$AQ$5:$AS$54,3,FALSE))=TRUE,0,VLOOKUP($I35,'З-М16-18БК'!$AQ$5:$AS$54,3,FALSE))</f>
        <v>0</v>
      </c>
      <c r="W35" s="107">
        <f t="shared" si="0"/>
        <v>0</v>
      </c>
      <c r="X35" s="100">
        <f t="shared" si="1"/>
        <v>0</v>
      </c>
      <c r="Y35" s="78">
        <f t="shared" si="5"/>
        <v>0</v>
      </c>
      <c r="Z35" s="102" t="str">
        <f t="shared" si="6"/>
        <v xml:space="preserve"> </v>
      </c>
      <c r="AA35" s="102">
        <f t="shared" si="2"/>
        <v>0</v>
      </c>
      <c r="AB35" s="94"/>
      <c r="AC35" s="116">
        <f t="shared" si="3"/>
        <v>0</v>
      </c>
      <c r="AD35" s="97">
        <f t="shared" si="7"/>
        <v>0</v>
      </c>
      <c r="AE35" s="32">
        <f t="shared" si="8"/>
        <v>0</v>
      </c>
      <c r="AF35" s="32">
        <f t="shared" si="9"/>
        <v>0</v>
      </c>
      <c r="AG35" s="32">
        <f t="shared" si="10"/>
        <v>0</v>
      </c>
      <c r="AH35" s="32">
        <f t="shared" si="11"/>
        <v>0</v>
      </c>
      <c r="AI35" s="32">
        <f t="shared" si="4"/>
        <v>0</v>
      </c>
    </row>
    <row r="36" spans="1:35" ht="13.5" customHeight="1" x14ac:dyDescent="0.2">
      <c r="A36" s="8">
        <v>25</v>
      </c>
      <c r="B36" s="16" t="str">
        <f>IF(ISERROR(VLOOKUP($A36,#REF!,4,FALSE))=TRUE," ",VLOOKUP($A36,#REF!,4,FALSE))</f>
        <v xml:space="preserve"> </v>
      </c>
      <c r="C36" s="8" t="str">
        <f>IF(ISERROR(VLOOKUP($B36,#REF!,5,FALSE))=TRUE," ",IF(VLOOKUP($B36,#REF!,5,FALSE)=0,"б/р",VLOOKUP($B36,#REF!,5,FALSE)))</f>
        <v xml:space="preserve"> </v>
      </c>
      <c r="D36" s="8" t="str">
        <f>IF(ISERROR(VLOOKUP($B36,#REF!,8,FALSE))=TRUE," ",VLOOKUP($B36,#REF!,8,FALSE))</f>
        <v xml:space="preserve"> </v>
      </c>
      <c r="E36" s="8" t="str">
        <f>IF(ISERROR(VLOOKUP($B36,#REF!,6,FALSE))=TRUE," ",VLOOKUP($B36,#REF!,6,FALSE))</f>
        <v xml:space="preserve"> </v>
      </c>
      <c r="F36" s="8" t="str">
        <f>IF(ISERROR(VLOOKUP(B36,'Рейтинг М16-18БК'!$B$5:$Q$34,16,FALSE))=TRUE,IF(ISERROR(VLOOKUP(B36,#REF!,5,FALSE))=TRUE," ",VLOOKUP(B36,#REF!,5,FALSE)),VLOOKUP(B36,'Рейтинг М16-18БК'!$B$5:$Q$34,16,FALSE))</f>
        <v xml:space="preserve"> </v>
      </c>
      <c r="G36" s="8" t="str">
        <f>IF(ISERROR(VLOOKUP($B36,#REF!,11,FALSE))=TRUE," ",VLOOKUP($B36,#REF!,11,FALSE))</f>
        <v xml:space="preserve"> </v>
      </c>
      <c r="H36" s="66" t="str">
        <f>IF(ISERROR(VLOOKUP($B36,#REF!,12,FALSE))=TRUE," ",VLOOKUP($B36,#REF!,12,FALSE))</f>
        <v xml:space="preserve"> </v>
      </c>
      <c r="I36" s="84" t="str">
        <f>IF(ISERROR(VLOOKUP($B36,#REF!,7,FALSE))=TRUE," ",VLOOKUP($B36,#REF!,7,FALSE))</f>
        <v xml:space="preserve"> </v>
      </c>
      <c r="J36" s="81">
        <v>0</v>
      </c>
      <c r="K36" s="61">
        <f>IF(ISERROR(VLOOKUP($I36,'З-М16-18БК'!$C$5:$E$54,2,FALSE))=TRUE,0,VLOOKUP($I36,'З-М16-18БК'!$C$5:$E$54,2,FALSE))</f>
        <v>0</v>
      </c>
      <c r="L36" s="77">
        <f>IF(ISERROR(VLOOKUP($I36,'З-М16-18БК'!$C$5:$E$54,3,FALSE))=TRUE,0,VLOOKUP($I36,'З-М16-18БК'!$C$5:$E$54,3,FALSE))</f>
        <v>0</v>
      </c>
      <c r="M36" s="61">
        <f>IF(ISERROR(VLOOKUP($I36,'З-М16-18БК'!$K$5:$M$54,2,FALSE))=TRUE,0,VLOOKUP($I36,'З-М16-18БК'!$K$5:$M$54,2,FALSE))</f>
        <v>0</v>
      </c>
      <c r="N36" s="77">
        <f>IF(ISERROR(VLOOKUP($I36,'З-М16-18БК'!$K$5:$M$54,3,FALSE))=TRUE,0,VLOOKUP($I36,'З-М16-18БК'!$K$5:$M$54,3,FALSE))</f>
        <v>0</v>
      </c>
      <c r="O36" s="61">
        <f>IF(ISERROR(VLOOKUP($I36,'З-М16-18БК'!$S$5:$U$54,2,FALSE))=TRUE,0,VLOOKUP($I36,'З-М16-18БК'!$S$5:$U$54,2,FALSE))</f>
        <v>0</v>
      </c>
      <c r="P36" s="77">
        <f>IF(ISERROR(VLOOKUP($I36,'З-М16-18БК'!$S$5:$U$54,3,FALSE))=TRUE,0,VLOOKUP($I36,'З-М16-18БК'!$S$5:$U$54,3,FALSE))</f>
        <v>0</v>
      </c>
      <c r="Q36" s="61">
        <f>IF(ISERROR(VLOOKUP($I36,'З-М16-18БК'!$AA$5:$AC$54,2,FALSE))=TRUE,0,VLOOKUP($I36,'З-М16-18БК'!$AA$5:$AC$54,2,FALSE))</f>
        <v>0</v>
      </c>
      <c r="R36" s="77">
        <f>IF(ISERROR(VLOOKUP($I36,'З-М16-18БК'!$AA$5:$AC$54,3,FALSE))=TRUE,0,VLOOKUP($I36,'З-М16-18БК'!$AA$5:$AC$54,3,FALSE))</f>
        <v>0</v>
      </c>
      <c r="S36" s="61">
        <f>IF(ISERROR(VLOOKUP($I36,'З-М16-18БК'!$AI$5:$AK$54,2,FALSE))=TRUE,0,VLOOKUP($I36,'З-М16-18БК'!$AI$5:$AK$54,2,FALSE))</f>
        <v>0</v>
      </c>
      <c r="T36" s="77">
        <f>IF(ISERROR(VLOOKUP($I36,'З-М16-18БК'!$AI$5:$AK$54,3,FALSE))=TRUE,0,VLOOKUP($I36,'З-М16-18БК'!$AI$5:$AK$54,3,FALSE))</f>
        <v>0</v>
      </c>
      <c r="U36" s="61">
        <f>IF(ISERROR(VLOOKUP($I36,'З-М16-18БК'!$AQ$5:$AS$54,2,FALSE))=TRUE,0,VLOOKUP($I36,'З-М16-18БК'!$AQ$5:$AS$54,2,FALSE))</f>
        <v>0</v>
      </c>
      <c r="V36" s="77">
        <f>IF(ISERROR(VLOOKUP($I36,'З-М16-18БК'!$AQ$5:$AS$54,3,FALSE))=TRUE,0,VLOOKUP($I36,'З-М16-18БК'!$AQ$5:$AS$54,3,FALSE))</f>
        <v>0</v>
      </c>
      <c r="W36" s="107">
        <f t="shared" si="0"/>
        <v>0</v>
      </c>
      <c r="X36" s="100">
        <f t="shared" si="1"/>
        <v>0</v>
      </c>
      <c r="Y36" s="78">
        <f t="shared" si="5"/>
        <v>0</v>
      </c>
      <c r="Z36" s="102" t="str">
        <f t="shared" si="6"/>
        <v xml:space="preserve"> </v>
      </c>
      <c r="AA36" s="102">
        <f t="shared" si="2"/>
        <v>0</v>
      </c>
      <c r="AB36" s="94"/>
      <c r="AC36" s="116">
        <f t="shared" si="3"/>
        <v>0</v>
      </c>
      <c r="AD36" s="97">
        <f t="shared" si="7"/>
        <v>0</v>
      </c>
      <c r="AE36" s="32">
        <f t="shared" si="8"/>
        <v>0</v>
      </c>
      <c r="AF36" s="32">
        <f t="shared" si="9"/>
        <v>0</v>
      </c>
      <c r="AG36" s="32">
        <f t="shared" si="10"/>
        <v>0</v>
      </c>
      <c r="AH36" s="32">
        <f t="shared" si="11"/>
        <v>0</v>
      </c>
      <c r="AI36" s="32">
        <f t="shared" si="4"/>
        <v>0</v>
      </c>
    </row>
    <row r="37" spans="1:35" ht="13.5" customHeight="1" x14ac:dyDescent="0.2">
      <c r="A37" s="8">
        <v>26</v>
      </c>
      <c r="B37" s="16" t="str">
        <f>IF(ISERROR(VLOOKUP($A37,#REF!,4,FALSE))=TRUE," ",VLOOKUP($A37,#REF!,4,FALSE))</f>
        <v xml:space="preserve"> </v>
      </c>
      <c r="C37" s="8" t="str">
        <f>IF(ISERROR(VLOOKUP($B37,#REF!,5,FALSE))=TRUE," ",IF(VLOOKUP($B37,#REF!,5,FALSE)=0,"б/р",VLOOKUP($B37,#REF!,5,FALSE)))</f>
        <v xml:space="preserve"> </v>
      </c>
      <c r="D37" s="8" t="str">
        <f>IF(ISERROR(VLOOKUP($B37,#REF!,8,FALSE))=TRUE," ",VLOOKUP($B37,#REF!,8,FALSE))</f>
        <v xml:space="preserve"> </v>
      </c>
      <c r="E37" s="8" t="str">
        <f>IF(ISERROR(VLOOKUP($B37,#REF!,6,FALSE))=TRUE," ",VLOOKUP($B37,#REF!,6,FALSE))</f>
        <v xml:space="preserve"> </v>
      </c>
      <c r="F37" s="8" t="str">
        <f>IF(ISERROR(VLOOKUP(B37,'Рейтинг М16-18БК'!$B$5:$Q$34,16,FALSE))=TRUE,IF(ISERROR(VLOOKUP(B37,#REF!,5,FALSE))=TRUE," ",VLOOKUP(B37,#REF!,5,FALSE)),VLOOKUP(B37,'Рейтинг М16-18БК'!$B$5:$Q$34,16,FALSE))</f>
        <v xml:space="preserve"> </v>
      </c>
      <c r="G37" s="8" t="str">
        <f>IF(ISERROR(VLOOKUP($B37,#REF!,11,FALSE))=TRUE," ",VLOOKUP($B37,#REF!,11,FALSE))</f>
        <v xml:space="preserve"> </v>
      </c>
      <c r="H37" s="66" t="str">
        <f>IF(ISERROR(VLOOKUP($B37,#REF!,12,FALSE))=TRUE," ",VLOOKUP($B37,#REF!,12,FALSE))</f>
        <v xml:space="preserve"> </v>
      </c>
      <c r="I37" s="84" t="str">
        <f>IF(ISERROR(VLOOKUP($B37,#REF!,7,FALSE))=TRUE," ",VLOOKUP($B37,#REF!,7,FALSE))</f>
        <v xml:space="preserve"> </v>
      </c>
      <c r="J37" s="81">
        <v>0</v>
      </c>
      <c r="K37" s="61">
        <f>IF(ISERROR(VLOOKUP($I37,'З-М16-18БК'!$C$5:$E$54,2,FALSE))=TRUE,0,VLOOKUP($I37,'З-М16-18БК'!$C$5:$E$54,2,FALSE))</f>
        <v>0</v>
      </c>
      <c r="L37" s="77">
        <f>IF(ISERROR(VLOOKUP($I37,'З-М16-18БК'!$C$5:$E$54,3,FALSE))=TRUE,0,VLOOKUP($I37,'З-М16-18БК'!$C$5:$E$54,3,FALSE))</f>
        <v>0</v>
      </c>
      <c r="M37" s="61">
        <f>IF(ISERROR(VLOOKUP($I37,'З-М16-18БК'!$K$5:$M$54,2,FALSE))=TRUE,0,VLOOKUP($I37,'З-М16-18БК'!$K$5:$M$54,2,FALSE))</f>
        <v>0</v>
      </c>
      <c r="N37" s="77">
        <f>IF(ISERROR(VLOOKUP($I37,'З-М16-18БК'!$K$5:$M$54,3,FALSE))=TRUE,0,VLOOKUP($I37,'З-М16-18БК'!$K$5:$M$54,3,FALSE))</f>
        <v>0</v>
      </c>
      <c r="O37" s="61">
        <f>IF(ISERROR(VLOOKUP($I37,'З-М16-18БК'!$S$5:$U$54,2,FALSE))=TRUE,0,VLOOKUP($I37,'З-М16-18БК'!$S$5:$U$54,2,FALSE))</f>
        <v>0</v>
      </c>
      <c r="P37" s="77">
        <f>IF(ISERROR(VLOOKUP($I37,'З-М16-18БК'!$S$5:$U$54,3,FALSE))=TRUE,0,VLOOKUP($I37,'З-М16-18БК'!$S$5:$U$54,3,FALSE))</f>
        <v>0</v>
      </c>
      <c r="Q37" s="61">
        <f>IF(ISERROR(VLOOKUP($I37,'З-М16-18БК'!$AA$5:$AC$54,2,FALSE))=TRUE,0,VLOOKUP($I37,'З-М16-18БК'!$AA$5:$AC$54,2,FALSE))</f>
        <v>0</v>
      </c>
      <c r="R37" s="77">
        <f>IF(ISERROR(VLOOKUP($I37,'З-М16-18БК'!$AA$5:$AC$54,3,FALSE))=TRUE,0,VLOOKUP($I37,'З-М16-18БК'!$AA$5:$AC$54,3,FALSE))</f>
        <v>0</v>
      </c>
      <c r="S37" s="61">
        <f>IF(ISERROR(VLOOKUP($I37,'З-М16-18БК'!$AI$5:$AK$54,2,FALSE))=TRUE,0,VLOOKUP($I37,'З-М16-18БК'!$AI$5:$AK$54,2,FALSE))</f>
        <v>0</v>
      </c>
      <c r="T37" s="77">
        <f>IF(ISERROR(VLOOKUP($I37,'З-М16-18БК'!$AI$5:$AK$54,3,FALSE))=TRUE,0,VLOOKUP($I37,'З-М16-18БК'!$AI$5:$AK$54,3,FALSE))</f>
        <v>0</v>
      </c>
      <c r="U37" s="61">
        <f>IF(ISERROR(VLOOKUP($I37,'З-М16-18БК'!$AQ$5:$AS$54,2,FALSE))=TRUE,0,VLOOKUP($I37,'З-М16-18БК'!$AQ$5:$AS$54,2,FALSE))</f>
        <v>0</v>
      </c>
      <c r="V37" s="77">
        <f>IF(ISERROR(VLOOKUP($I37,'З-М16-18БК'!$AQ$5:$AS$54,3,FALSE))=TRUE,0,VLOOKUP($I37,'З-М16-18БК'!$AQ$5:$AS$54,3,FALSE))</f>
        <v>0</v>
      </c>
      <c r="W37" s="107">
        <f t="shared" si="0"/>
        <v>0</v>
      </c>
      <c r="X37" s="100">
        <f t="shared" si="1"/>
        <v>0</v>
      </c>
      <c r="Y37" s="78">
        <f t="shared" si="5"/>
        <v>0</v>
      </c>
      <c r="Z37" s="102" t="str">
        <f t="shared" si="6"/>
        <v xml:space="preserve"> </v>
      </c>
      <c r="AA37" s="102">
        <f t="shared" si="2"/>
        <v>0</v>
      </c>
      <c r="AB37" s="94"/>
      <c r="AC37" s="116">
        <f t="shared" si="3"/>
        <v>0</v>
      </c>
      <c r="AD37" s="97">
        <f t="shared" si="7"/>
        <v>0</v>
      </c>
      <c r="AE37" s="32">
        <f t="shared" si="8"/>
        <v>0</v>
      </c>
      <c r="AF37" s="32">
        <f t="shared" si="9"/>
        <v>0</v>
      </c>
      <c r="AG37" s="32">
        <f t="shared" si="10"/>
        <v>0</v>
      </c>
      <c r="AH37" s="32">
        <f t="shared" si="11"/>
        <v>0</v>
      </c>
      <c r="AI37" s="32">
        <f t="shared" si="4"/>
        <v>0</v>
      </c>
    </row>
    <row r="38" spans="1:35" ht="13.5" customHeight="1" thickBot="1" x14ac:dyDescent="0.25">
      <c r="A38" s="8">
        <v>27</v>
      </c>
      <c r="B38" s="16" t="str">
        <f>IF(ISERROR(VLOOKUP($A38,#REF!,4,FALSE))=TRUE," ",VLOOKUP($A38,#REF!,4,FALSE))</f>
        <v xml:space="preserve"> </v>
      </c>
      <c r="C38" s="8" t="str">
        <f>IF(ISERROR(VLOOKUP($B38,#REF!,5,FALSE))=TRUE," ",IF(VLOOKUP($B38,#REF!,5,FALSE)=0,"б/р",VLOOKUP($B38,#REF!,5,FALSE)))</f>
        <v xml:space="preserve"> </v>
      </c>
      <c r="D38" s="8" t="str">
        <f>IF(ISERROR(VLOOKUP($B38,#REF!,8,FALSE))=TRUE," ",VLOOKUP($B38,#REF!,8,FALSE))</f>
        <v xml:space="preserve"> </v>
      </c>
      <c r="E38" s="8" t="str">
        <f>IF(ISERROR(VLOOKUP($B38,#REF!,6,FALSE))=TRUE," ",VLOOKUP($B38,#REF!,6,FALSE))</f>
        <v xml:space="preserve"> </v>
      </c>
      <c r="F38" s="8" t="str">
        <f>IF(ISERROR(VLOOKUP(B38,'Рейтинг М16-18БК'!$B$5:$Q$34,16,FALSE))=TRUE,IF(ISERROR(VLOOKUP(B38,#REF!,5,FALSE))=TRUE," ",VLOOKUP(B38,#REF!,5,FALSE)),VLOOKUP(B38,'Рейтинг М16-18БК'!$B$5:$Q$34,16,FALSE))</f>
        <v xml:space="preserve"> </v>
      </c>
      <c r="G38" s="8" t="str">
        <f>IF(ISERROR(VLOOKUP($B38,#REF!,11,FALSE))=TRUE," ",VLOOKUP($B38,#REF!,11,FALSE))</f>
        <v xml:space="preserve"> </v>
      </c>
      <c r="H38" s="66" t="str">
        <f>IF(ISERROR(VLOOKUP($B38,#REF!,12,FALSE))=TRUE," ",VLOOKUP($B38,#REF!,12,FALSE))</f>
        <v xml:space="preserve"> </v>
      </c>
      <c r="I38" s="84" t="str">
        <f>IF(ISERROR(VLOOKUP($B38,#REF!,7,FALSE))=TRUE," ",VLOOKUP($B38,#REF!,7,FALSE))</f>
        <v xml:space="preserve"> </v>
      </c>
      <c r="J38" s="81">
        <v>0</v>
      </c>
      <c r="K38" s="9">
        <f>IF(ISERROR(VLOOKUP($I38,'З-М16-18БК'!$C$5:$E$54,2,FALSE))=TRUE,0,VLOOKUP($I38,'З-М16-18БК'!$C$5:$E$54,2,FALSE))</f>
        <v>0</v>
      </c>
      <c r="L38" s="92">
        <f>IF(ISERROR(VLOOKUP($I38,'З-М16-18БК'!$C$5:$E$54,3,FALSE))=TRUE,0,VLOOKUP($I38,'З-М16-18БК'!$C$5:$E$54,3,FALSE))</f>
        <v>0</v>
      </c>
      <c r="M38" s="9">
        <f>IF(ISERROR(VLOOKUP($I38,'З-М16-18БК'!$K$5:$M$54,2,FALSE))=TRUE,0,VLOOKUP($I38,'З-М16-18БК'!$K$5:$M$54,2,FALSE))</f>
        <v>0</v>
      </c>
      <c r="N38" s="92">
        <f>IF(ISERROR(VLOOKUP($I38,'З-М16-18БК'!$K$5:$M$54,3,FALSE))=TRUE,0,VLOOKUP($I38,'З-М16-18БК'!$K$5:$M$54,3,FALSE))</f>
        <v>0</v>
      </c>
      <c r="O38" s="9">
        <f>IF(ISERROR(VLOOKUP($I38,'З-М16-18БК'!$S$5:$U$54,2,FALSE))=TRUE,0,VLOOKUP($I38,'З-М16-18БК'!$S$5:$U$54,2,FALSE))</f>
        <v>0</v>
      </c>
      <c r="P38" s="92">
        <f>IF(ISERROR(VLOOKUP($I38,'З-М16-18БК'!$S$5:$U$54,3,FALSE))=TRUE,0,VLOOKUP($I38,'З-М16-18БК'!$S$5:$U$54,3,FALSE))</f>
        <v>0</v>
      </c>
      <c r="Q38" s="9">
        <f>IF(ISERROR(VLOOKUP($I38,'З-М16-18БК'!$AA$5:$AC$54,2,FALSE))=TRUE,0,VLOOKUP($I38,'З-М16-18БК'!$AA$5:$AC$54,2,FALSE))</f>
        <v>0</v>
      </c>
      <c r="R38" s="92">
        <f>IF(ISERROR(VLOOKUP($I38,'З-М16-18БК'!$AA$5:$AC$54,3,FALSE))=TRUE,0,VLOOKUP($I38,'З-М16-18БК'!$AA$5:$AC$54,3,FALSE))</f>
        <v>0</v>
      </c>
      <c r="S38" s="9">
        <f>IF(ISERROR(VLOOKUP($I38,'З-М16-18БК'!$AI$5:$AK$54,2,FALSE))=TRUE,0,VLOOKUP($I38,'З-М16-18БК'!$AI$5:$AK$54,2,FALSE))</f>
        <v>0</v>
      </c>
      <c r="T38" s="92">
        <f>IF(ISERROR(VLOOKUP($I38,'З-М16-18БК'!$AI$5:$AK$54,3,FALSE))=TRUE,0,VLOOKUP($I38,'З-М16-18БК'!$AI$5:$AK$54,3,FALSE))</f>
        <v>0</v>
      </c>
      <c r="U38" s="61">
        <f>IF(ISERROR(VLOOKUP($I38,'З-М16-18БК'!$AQ$5:$AS$54,2,FALSE))=TRUE,0,VLOOKUP($I38,'З-М16-18БК'!$AQ$5:$AS$54,2,FALSE))</f>
        <v>0</v>
      </c>
      <c r="V38" s="77">
        <f>IF(ISERROR(VLOOKUP($I38,'З-М16-18БК'!$AQ$5:$AS$54,3,FALSE))=TRUE,0,VLOOKUP($I38,'З-М16-18БК'!$AQ$5:$AS$54,3,FALSE))</f>
        <v>0</v>
      </c>
      <c r="W38" s="107">
        <f t="shared" si="0"/>
        <v>0</v>
      </c>
      <c r="X38" s="100">
        <f t="shared" si="1"/>
        <v>0</v>
      </c>
      <c r="Y38" s="78">
        <f t="shared" si="5"/>
        <v>0</v>
      </c>
      <c r="Z38" s="102" t="str">
        <f t="shared" si="6"/>
        <v xml:space="preserve"> </v>
      </c>
      <c r="AA38" s="102">
        <f t="shared" si="2"/>
        <v>0</v>
      </c>
      <c r="AB38" s="94"/>
      <c r="AC38" s="117">
        <f t="shared" si="3"/>
        <v>0</v>
      </c>
      <c r="AD38" s="98">
        <f t="shared" si="7"/>
        <v>0</v>
      </c>
      <c r="AE38" s="99">
        <f t="shared" si="8"/>
        <v>0</v>
      </c>
      <c r="AF38" s="99">
        <f t="shared" si="9"/>
        <v>0</v>
      </c>
      <c r="AG38" s="99">
        <f t="shared" si="10"/>
        <v>0</v>
      </c>
      <c r="AH38" s="99">
        <f t="shared" si="11"/>
        <v>0</v>
      </c>
      <c r="AI38" s="32">
        <f t="shared" si="4"/>
        <v>0</v>
      </c>
    </row>
    <row r="39" spans="1:35" ht="13.5" customHeight="1" x14ac:dyDescent="0.2"/>
    <row r="40" spans="1:35" ht="13.5" customHeight="1" x14ac:dyDescent="0.2">
      <c r="B40" t="s">
        <v>12</v>
      </c>
      <c r="J40" t="s">
        <v>13</v>
      </c>
      <c r="P40" t="s">
        <v>20</v>
      </c>
    </row>
    <row r="41" spans="1:35" ht="13.5" customHeight="1" x14ac:dyDescent="0.2"/>
  </sheetData>
  <mergeCells count="19">
    <mergeCell ref="AD11:AH11"/>
    <mergeCell ref="AC9:AC11"/>
    <mergeCell ref="K10:L10"/>
    <mergeCell ref="M10:N10"/>
    <mergeCell ref="O10:P10"/>
    <mergeCell ref="Q10:R10"/>
    <mergeCell ref="S10:T10"/>
    <mergeCell ref="U10:V10"/>
    <mergeCell ref="W10:X10"/>
    <mergeCell ref="Y10:Y11"/>
    <mergeCell ref="Z10:Z11"/>
    <mergeCell ref="K9:AB9"/>
    <mergeCell ref="AA10:AA11"/>
    <mergeCell ref="AB10:AB11"/>
    <mergeCell ref="D9:D11"/>
    <mergeCell ref="F9:F11"/>
    <mergeCell ref="G9:G11"/>
    <mergeCell ref="H9:H11"/>
    <mergeCell ref="I9:I11"/>
  </mergeCells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U54"/>
  <sheetViews>
    <sheetView zoomScale="90" zoomScaleNormal="90" workbookViewId="0">
      <selection activeCell="A5" sqref="A5"/>
    </sheetView>
  </sheetViews>
  <sheetFormatPr defaultRowHeight="12.75" x14ac:dyDescent="0.2"/>
  <cols>
    <col min="1" max="1" width="3.85546875" style="2" customWidth="1"/>
    <col min="2" max="2" width="5.7109375" style="2" customWidth="1"/>
    <col min="3" max="3" width="15.42578125" style="68" customWidth="1"/>
    <col min="4" max="4" width="5.85546875" style="2" customWidth="1"/>
    <col min="5" max="5" width="11.7109375" style="2" bestFit="1" customWidth="1"/>
    <col min="6" max="6" width="10.85546875" style="2" bestFit="1" customWidth="1"/>
    <col min="7" max="7" width="10.5703125" style="2" bestFit="1" customWidth="1"/>
    <col min="8" max="8" width="1.140625" customWidth="1"/>
    <col min="9" max="9" width="3.85546875" customWidth="1"/>
    <col min="10" max="10" width="5.7109375" customWidth="1"/>
    <col min="11" max="11" width="15.42578125" customWidth="1"/>
    <col min="12" max="12" width="5.85546875" customWidth="1"/>
    <col min="13" max="13" width="11.7109375" bestFit="1" customWidth="1"/>
    <col min="14" max="14" width="10.85546875" bestFit="1" customWidth="1"/>
    <col min="15" max="15" width="10.5703125" bestFit="1" customWidth="1"/>
    <col min="16" max="16" width="1.140625" customWidth="1"/>
    <col min="17" max="17" width="3.85546875" customWidth="1"/>
    <col min="18" max="18" width="5.7109375" customWidth="1"/>
    <col min="19" max="19" width="15.42578125" customWidth="1"/>
    <col min="20" max="20" width="5.85546875" customWidth="1"/>
    <col min="21" max="21" width="11.7109375" bestFit="1" customWidth="1"/>
    <col min="22" max="22" width="10.85546875" bestFit="1" customWidth="1"/>
    <col min="23" max="23" width="10.5703125" bestFit="1" customWidth="1"/>
    <col min="24" max="24" width="0.85546875" customWidth="1"/>
    <col min="25" max="25" width="3.85546875" customWidth="1"/>
    <col min="26" max="26" width="5.7109375" customWidth="1"/>
    <col min="27" max="27" width="15.42578125" customWidth="1"/>
    <col min="28" max="28" width="5.85546875" customWidth="1"/>
    <col min="32" max="32" width="1.42578125" customWidth="1"/>
    <col min="33" max="33" width="3.85546875" customWidth="1"/>
    <col min="34" max="34" width="5.7109375" customWidth="1"/>
    <col min="35" max="35" width="15.42578125" customWidth="1"/>
    <col min="36" max="36" width="5.85546875" customWidth="1"/>
    <col min="40" max="40" width="1.140625" customWidth="1"/>
    <col min="41" max="41" width="3.85546875" customWidth="1"/>
    <col min="42" max="42" width="5.7109375" customWidth="1"/>
    <col min="43" max="43" width="15.42578125" customWidth="1"/>
    <col min="44" max="44" width="5.85546875" customWidth="1"/>
    <col min="48" max="48" width="1" customWidth="1"/>
  </cols>
  <sheetData>
    <row r="1" spans="1:47" ht="15.75" x14ac:dyDescent="0.25">
      <c r="A1" s="68"/>
      <c r="B1" s="69"/>
      <c r="C1" s="109" t="s">
        <v>82</v>
      </c>
      <c r="D1" s="111" t="e">
        <f>#REF!</f>
        <v>#REF!</v>
      </c>
    </row>
    <row r="3" spans="1:47" ht="16.5" thickBot="1" x14ac:dyDescent="0.3">
      <c r="A3" s="72" t="s">
        <v>44</v>
      </c>
      <c r="B3" s="18"/>
      <c r="C3" s="70"/>
      <c r="D3" s="18"/>
      <c r="E3" s="18"/>
      <c r="F3" s="18"/>
      <c r="I3" s="72" t="s">
        <v>47</v>
      </c>
      <c r="J3" s="18"/>
      <c r="K3" s="70"/>
      <c r="L3" s="18"/>
      <c r="M3" s="18"/>
      <c r="N3" s="18"/>
      <c r="O3" s="2"/>
      <c r="Q3" s="72" t="s">
        <v>48</v>
      </c>
      <c r="R3" s="18"/>
      <c r="S3" s="70"/>
      <c r="T3" s="18"/>
      <c r="U3" s="18"/>
      <c r="V3" s="18"/>
      <c r="W3" s="2"/>
      <c r="Y3" s="72" t="s">
        <v>64</v>
      </c>
      <c r="Z3" s="18"/>
      <c r="AA3" s="70"/>
      <c r="AB3" s="18"/>
      <c r="AC3" s="18"/>
      <c r="AD3" s="18"/>
      <c r="AE3" s="2"/>
      <c r="AG3" s="72" t="s">
        <v>63</v>
      </c>
      <c r="AH3" s="18"/>
      <c r="AI3" s="70"/>
      <c r="AJ3" s="18"/>
      <c r="AK3" s="18"/>
      <c r="AL3" s="18"/>
      <c r="AM3" s="2"/>
      <c r="AO3" s="72" t="s">
        <v>80</v>
      </c>
      <c r="AP3" s="18"/>
      <c r="AQ3" s="70"/>
      <c r="AR3" s="18"/>
      <c r="AS3" s="18"/>
      <c r="AT3" s="18"/>
      <c r="AU3" s="2"/>
    </row>
    <row r="4" spans="1:47" ht="13.5" thickBot="1" x14ac:dyDescent="0.25">
      <c r="A4" s="23" t="s">
        <v>51</v>
      </c>
      <c r="B4" s="35" t="s">
        <v>52</v>
      </c>
      <c r="C4" s="35" t="s">
        <v>45</v>
      </c>
      <c r="D4" s="35" t="s">
        <v>19</v>
      </c>
      <c r="E4" s="35" t="s">
        <v>46</v>
      </c>
      <c r="F4" s="35" t="s">
        <v>50</v>
      </c>
      <c r="G4" s="71" t="s">
        <v>49</v>
      </c>
      <c r="I4" s="23" t="s">
        <v>51</v>
      </c>
      <c r="J4" s="35" t="s">
        <v>52</v>
      </c>
      <c r="K4" s="35" t="s">
        <v>45</v>
      </c>
      <c r="L4" s="35" t="s">
        <v>19</v>
      </c>
      <c r="M4" s="35" t="s">
        <v>46</v>
      </c>
      <c r="N4" s="35" t="s">
        <v>50</v>
      </c>
      <c r="O4" s="71" t="s">
        <v>49</v>
      </c>
      <c r="Q4" s="23" t="s">
        <v>51</v>
      </c>
      <c r="R4" s="35" t="s">
        <v>52</v>
      </c>
      <c r="S4" s="35" t="s">
        <v>45</v>
      </c>
      <c r="T4" s="35" t="s">
        <v>19</v>
      </c>
      <c r="U4" s="35" t="s">
        <v>46</v>
      </c>
      <c r="V4" s="35" t="s">
        <v>50</v>
      </c>
      <c r="W4" s="71" t="s">
        <v>49</v>
      </c>
      <c r="Y4" s="23" t="s">
        <v>51</v>
      </c>
      <c r="Z4" s="35" t="s">
        <v>52</v>
      </c>
      <c r="AA4" s="35" t="s">
        <v>45</v>
      </c>
      <c r="AB4" s="35" t="s">
        <v>19</v>
      </c>
      <c r="AC4" s="35" t="s">
        <v>46</v>
      </c>
      <c r="AD4" s="35" t="s">
        <v>50</v>
      </c>
      <c r="AE4" s="71" t="s">
        <v>49</v>
      </c>
      <c r="AG4" s="23" t="s">
        <v>51</v>
      </c>
      <c r="AH4" s="35" t="s">
        <v>52</v>
      </c>
      <c r="AI4" s="35" t="s">
        <v>45</v>
      </c>
      <c r="AJ4" s="35" t="s">
        <v>19</v>
      </c>
      <c r="AK4" s="35" t="s">
        <v>46</v>
      </c>
      <c r="AL4" s="35" t="s">
        <v>50</v>
      </c>
      <c r="AM4" s="71" t="s">
        <v>49</v>
      </c>
      <c r="AO4" s="23" t="s">
        <v>51</v>
      </c>
      <c r="AP4" s="35" t="s">
        <v>52</v>
      </c>
      <c r="AQ4" s="35" t="s">
        <v>45</v>
      </c>
      <c r="AR4" s="35" t="s">
        <v>19</v>
      </c>
      <c r="AS4" s="35" t="s">
        <v>46</v>
      </c>
      <c r="AT4" s="35" t="s">
        <v>50</v>
      </c>
      <c r="AU4" s="71" t="s">
        <v>49</v>
      </c>
    </row>
    <row r="5" spans="1:47" x14ac:dyDescent="0.2">
      <c r="A5" s="61"/>
      <c r="B5" s="19"/>
      <c r="C5" s="120"/>
      <c r="D5" s="19"/>
      <c r="E5" s="75"/>
      <c r="F5" s="75"/>
      <c r="G5" s="121"/>
      <c r="I5" s="61"/>
      <c r="J5" s="19"/>
      <c r="K5" s="120"/>
      <c r="L5" s="19"/>
      <c r="M5" s="75"/>
      <c r="N5" s="75"/>
      <c r="O5" s="121"/>
      <c r="Q5" s="61"/>
      <c r="R5" s="19"/>
      <c r="S5" s="120"/>
      <c r="T5" s="19"/>
      <c r="U5" s="75"/>
      <c r="V5" s="75"/>
      <c r="W5" s="121"/>
      <c r="Y5" s="61"/>
      <c r="Z5" s="19"/>
      <c r="AA5" s="120"/>
      <c r="AB5" s="19"/>
      <c r="AC5" s="75"/>
      <c r="AD5" s="75"/>
      <c r="AE5" s="121"/>
      <c r="AG5" s="9"/>
      <c r="AH5" s="8"/>
      <c r="AI5" s="16"/>
      <c r="AJ5" s="8"/>
      <c r="AK5" s="76"/>
      <c r="AL5" s="76"/>
      <c r="AM5" s="80"/>
      <c r="AO5" s="9"/>
      <c r="AP5" s="8"/>
      <c r="AQ5" s="16"/>
      <c r="AR5" s="8"/>
      <c r="AS5" s="76"/>
      <c r="AT5" s="76"/>
      <c r="AU5" s="80"/>
    </row>
    <row r="6" spans="1:47" x14ac:dyDescent="0.2">
      <c r="A6" s="9"/>
      <c r="B6" s="8"/>
      <c r="C6" s="16"/>
      <c r="D6" s="8"/>
      <c r="E6" s="76"/>
      <c r="F6" s="76"/>
      <c r="G6" s="80"/>
      <c r="I6" s="9"/>
      <c r="J6" s="8"/>
      <c r="K6" s="16"/>
      <c r="L6" s="8"/>
      <c r="M6" s="76"/>
      <c r="N6" s="76"/>
      <c r="O6" s="80"/>
      <c r="Q6" s="9"/>
      <c r="R6" s="8"/>
      <c r="S6" s="16"/>
      <c r="T6" s="8"/>
      <c r="U6" s="76"/>
      <c r="V6" s="76"/>
      <c r="W6" s="80"/>
      <c r="Y6" s="9"/>
      <c r="Z6" s="8"/>
      <c r="AA6" s="16"/>
      <c r="AB6" s="8"/>
      <c r="AC6" s="76"/>
      <c r="AD6" s="76"/>
      <c r="AE6" s="80"/>
      <c r="AG6" s="9"/>
      <c r="AH6" s="8"/>
      <c r="AI6" s="16"/>
      <c r="AJ6" s="8"/>
      <c r="AK6" s="75"/>
      <c r="AL6" s="76"/>
      <c r="AM6" s="80"/>
      <c r="AO6" s="9"/>
      <c r="AP6" s="8"/>
      <c r="AQ6" s="16"/>
      <c r="AR6" s="8"/>
      <c r="AS6" s="75"/>
      <c r="AT6" s="76"/>
      <c r="AU6" s="80"/>
    </row>
    <row r="7" spans="1:47" x14ac:dyDescent="0.2">
      <c r="A7" s="9"/>
      <c r="B7" s="8"/>
      <c r="C7" s="16"/>
      <c r="D7" s="8"/>
      <c r="E7" s="76"/>
      <c r="F7" s="76"/>
      <c r="G7" s="80"/>
      <c r="I7" s="9"/>
      <c r="J7" s="8"/>
      <c r="K7" s="16"/>
      <c r="L7" s="8"/>
      <c r="M7" s="76"/>
      <c r="N7" s="76"/>
      <c r="O7" s="80"/>
      <c r="Q7" s="9"/>
      <c r="R7" s="8"/>
      <c r="S7" s="16"/>
      <c r="T7" s="8"/>
      <c r="U7" s="76"/>
      <c r="V7" s="76"/>
      <c r="W7" s="80"/>
      <c r="Y7" s="9"/>
      <c r="Z7" s="8"/>
      <c r="AA7" s="16"/>
      <c r="AB7" s="8"/>
      <c r="AC7" s="76"/>
      <c r="AD7" s="76"/>
      <c r="AE7" s="80"/>
      <c r="AG7" s="9"/>
      <c r="AH7" s="8"/>
      <c r="AI7" s="16"/>
      <c r="AJ7" s="8"/>
      <c r="AK7" s="76"/>
      <c r="AL7" s="76"/>
      <c r="AM7" s="80"/>
      <c r="AO7" s="9"/>
      <c r="AP7" s="8"/>
      <c r="AQ7" s="16"/>
      <c r="AR7" s="8"/>
      <c r="AS7" s="75"/>
      <c r="AT7" s="76"/>
      <c r="AU7" s="80"/>
    </row>
    <row r="8" spans="1:47" x14ac:dyDescent="0.2">
      <c r="A8" s="9"/>
      <c r="B8" s="8"/>
      <c r="C8" s="16"/>
      <c r="D8" s="8"/>
      <c r="E8" s="76"/>
      <c r="F8" s="76"/>
      <c r="G8" s="80"/>
      <c r="I8" s="9"/>
      <c r="J8" s="8"/>
      <c r="K8" s="16"/>
      <c r="L8" s="8"/>
      <c r="M8" s="76"/>
      <c r="N8" s="76"/>
      <c r="O8" s="80"/>
      <c r="Q8" s="9"/>
      <c r="R8" s="8"/>
      <c r="S8" s="16"/>
      <c r="T8" s="8"/>
      <c r="U8" s="76"/>
      <c r="V8" s="76"/>
      <c r="W8" s="80"/>
      <c r="Y8" s="9"/>
      <c r="Z8" s="8"/>
      <c r="AA8" s="16"/>
      <c r="AB8" s="8"/>
      <c r="AC8" s="76"/>
      <c r="AD8" s="76"/>
      <c r="AE8" s="80"/>
      <c r="AG8" s="9"/>
      <c r="AH8" s="8"/>
      <c r="AI8" s="16"/>
      <c r="AJ8" s="8"/>
      <c r="AK8" s="76"/>
      <c r="AL8" s="8"/>
      <c r="AM8" s="10"/>
      <c r="AO8" s="9"/>
      <c r="AP8" s="8"/>
      <c r="AQ8" s="16"/>
      <c r="AR8" s="8"/>
      <c r="AS8" s="76"/>
      <c r="AT8" s="76"/>
      <c r="AU8" s="80"/>
    </row>
    <row r="9" spans="1:47" x14ac:dyDescent="0.2">
      <c r="A9" s="9"/>
      <c r="B9" s="8"/>
      <c r="C9" s="16"/>
      <c r="D9" s="8"/>
      <c r="E9" s="76"/>
      <c r="F9" s="76"/>
      <c r="G9" s="80"/>
      <c r="I9" s="9"/>
      <c r="J9" s="8"/>
      <c r="K9" s="16"/>
      <c r="L9" s="8"/>
      <c r="M9" s="76"/>
      <c r="N9" s="76"/>
      <c r="O9" s="80"/>
      <c r="Q9" s="9"/>
      <c r="R9" s="8"/>
      <c r="S9" s="16"/>
      <c r="T9" s="8"/>
      <c r="U9" s="76"/>
      <c r="V9" s="76"/>
      <c r="W9" s="80"/>
      <c r="Y9" s="9"/>
      <c r="Z9" s="8"/>
      <c r="AA9" s="16"/>
      <c r="AB9" s="8"/>
      <c r="AC9" s="76"/>
      <c r="AD9" s="76"/>
      <c r="AE9" s="80"/>
      <c r="AG9" s="9"/>
      <c r="AH9" s="8"/>
      <c r="AI9" s="16"/>
      <c r="AJ9" s="8"/>
      <c r="AK9" s="76"/>
      <c r="AL9" s="8"/>
      <c r="AM9" s="10"/>
      <c r="AO9" s="9"/>
      <c r="AP9" s="8"/>
      <c r="AQ9" s="16"/>
      <c r="AR9" s="8"/>
      <c r="AS9" s="76"/>
      <c r="AT9" s="8"/>
      <c r="AU9" s="10"/>
    </row>
    <row r="10" spans="1:47" x14ac:dyDescent="0.2">
      <c r="A10" s="9"/>
      <c r="B10" s="8"/>
      <c r="C10" s="16"/>
      <c r="D10" s="8"/>
      <c r="E10" s="76"/>
      <c r="F10" s="76"/>
      <c r="G10" s="80"/>
      <c r="I10" s="9"/>
      <c r="J10" s="8"/>
      <c r="K10" s="16"/>
      <c r="L10" s="8"/>
      <c r="M10" s="76"/>
      <c r="N10" s="76"/>
      <c r="O10" s="80"/>
      <c r="Q10" s="9"/>
      <c r="R10" s="8"/>
      <c r="S10" s="16"/>
      <c r="T10" s="8"/>
      <c r="U10" s="76"/>
      <c r="V10" s="76"/>
      <c r="W10" s="80"/>
      <c r="Y10" s="9"/>
      <c r="Z10" s="8"/>
      <c r="AA10" s="16"/>
      <c r="AB10" s="8"/>
      <c r="AC10" s="76"/>
      <c r="AD10" s="76"/>
      <c r="AE10" s="80"/>
      <c r="AG10" s="9"/>
      <c r="AH10" s="8"/>
      <c r="AI10" s="16"/>
      <c r="AJ10" s="8"/>
      <c r="AK10" s="76"/>
      <c r="AL10" s="8"/>
      <c r="AM10" s="10"/>
      <c r="AO10" s="9"/>
      <c r="AP10" s="8"/>
      <c r="AQ10" s="16"/>
      <c r="AR10" s="8"/>
      <c r="AS10" s="76"/>
      <c r="AT10" s="8"/>
      <c r="AU10" s="10"/>
    </row>
    <row r="11" spans="1:47" x14ac:dyDescent="0.2">
      <c r="A11" s="9"/>
      <c r="B11" s="8"/>
      <c r="C11" s="16"/>
      <c r="D11" s="8"/>
      <c r="E11" s="76"/>
      <c r="F11" s="76"/>
      <c r="G11" s="80"/>
      <c r="I11" s="9"/>
      <c r="J11" s="8"/>
      <c r="K11" s="16"/>
      <c r="L11" s="8"/>
      <c r="M11" s="76"/>
      <c r="N11" s="76"/>
      <c r="O11" s="80"/>
      <c r="Q11" s="9"/>
      <c r="R11" s="8"/>
      <c r="S11" s="16"/>
      <c r="T11" s="8"/>
      <c r="U11" s="76"/>
      <c r="V11" s="76"/>
      <c r="W11" s="80"/>
      <c r="Y11" s="9"/>
      <c r="Z11" s="8"/>
      <c r="AA11" s="16"/>
      <c r="AB11" s="8"/>
      <c r="AC11" s="76"/>
      <c r="AD11" s="76"/>
      <c r="AE11" s="80"/>
      <c r="AG11" s="9"/>
      <c r="AH11" s="8"/>
      <c r="AI11" s="16"/>
      <c r="AJ11" s="8"/>
      <c r="AK11" s="76"/>
      <c r="AL11" s="8"/>
      <c r="AM11" s="10"/>
      <c r="AO11" s="9"/>
      <c r="AP11" s="8"/>
      <c r="AQ11" s="16"/>
      <c r="AR11" s="8"/>
      <c r="AS11" s="76"/>
      <c r="AT11" s="8"/>
      <c r="AU11" s="10"/>
    </row>
    <row r="12" spans="1:47" x14ac:dyDescent="0.2">
      <c r="A12" s="9"/>
      <c r="B12" s="8"/>
      <c r="C12" s="16"/>
      <c r="D12" s="8"/>
      <c r="E12" s="76"/>
      <c r="F12" s="8"/>
      <c r="G12" s="10"/>
      <c r="I12" s="9"/>
      <c r="J12" s="8"/>
      <c r="K12" s="16"/>
      <c r="L12" s="8"/>
      <c r="M12" s="76"/>
      <c r="N12" s="76"/>
      <c r="O12" s="80"/>
      <c r="Q12" s="9"/>
      <c r="R12" s="8"/>
      <c r="S12" s="16"/>
      <c r="T12" s="8"/>
      <c r="U12" s="76"/>
      <c r="V12" s="76"/>
      <c r="W12" s="80"/>
      <c r="Y12" s="9"/>
      <c r="Z12" s="8"/>
      <c r="AA12" s="16"/>
      <c r="AB12" s="8"/>
      <c r="AC12" s="8"/>
      <c r="AD12" s="8"/>
      <c r="AE12" s="10"/>
      <c r="AG12" s="9"/>
      <c r="AH12" s="8"/>
      <c r="AI12" s="16"/>
      <c r="AJ12" s="8"/>
      <c r="AK12" s="8"/>
      <c r="AL12" s="8"/>
      <c r="AM12" s="10"/>
      <c r="AO12" s="9"/>
      <c r="AP12" s="8"/>
      <c r="AQ12" s="16"/>
      <c r="AR12" s="8"/>
      <c r="AS12" s="8"/>
      <c r="AT12" s="8"/>
      <c r="AU12" s="10"/>
    </row>
    <row r="13" spans="1:47" x14ac:dyDescent="0.2">
      <c r="A13" s="9"/>
      <c r="B13" s="8"/>
      <c r="C13" s="16"/>
      <c r="D13" s="8"/>
      <c r="E13" s="8"/>
      <c r="F13" s="8"/>
      <c r="G13" s="10"/>
      <c r="I13" s="9"/>
      <c r="J13" s="8"/>
      <c r="K13" s="16"/>
      <c r="L13" s="8"/>
      <c r="M13" s="76"/>
      <c r="N13" s="76"/>
      <c r="O13" s="80"/>
      <c r="Q13" s="9"/>
      <c r="R13" s="8"/>
      <c r="S13" s="16"/>
      <c r="T13" s="8"/>
      <c r="U13" s="76"/>
      <c r="V13" s="76"/>
      <c r="W13" s="80"/>
      <c r="Y13" s="9"/>
      <c r="Z13" s="8"/>
      <c r="AA13" s="16"/>
      <c r="AB13" s="8"/>
      <c r="AC13" s="8"/>
      <c r="AD13" s="8"/>
      <c r="AE13" s="10"/>
      <c r="AG13" s="9"/>
      <c r="AH13" s="8"/>
      <c r="AI13" s="16"/>
      <c r="AJ13" s="8"/>
      <c r="AK13" s="8"/>
      <c r="AL13" s="8"/>
      <c r="AM13" s="10"/>
      <c r="AO13" s="9"/>
      <c r="AP13" s="8"/>
      <c r="AQ13" s="16"/>
      <c r="AR13" s="8"/>
      <c r="AS13" s="8"/>
      <c r="AT13" s="8"/>
      <c r="AU13" s="10"/>
    </row>
    <row r="14" spans="1:47" x14ac:dyDescent="0.2">
      <c r="A14" s="9"/>
      <c r="B14" s="8"/>
      <c r="C14" s="16"/>
      <c r="D14" s="8"/>
      <c r="E14" s="8"/>
      <c r="F14" s="8"/>
      <c r="G14" s="10"/>
      <c r="I14" s="9"/>
      <c r="J14" s="8"/>
      <c r="K14" s="16"/>
      <c r="L14" s="8"/>
      <c r="M14" s="8"/>
      <c r="N14" s="8"/>
      <c r="O14" s="10"/>
      <c r="Q14" s="9"/>
      <c r="R14" s="8"/>
      <c r="S14" s="16"/>
      <c r="T14" s="8"/>
      <c r="U14" s="8"/>
      <c r="V14" s="8"/>
      <c r="W14" s="10"/>
      <c r="Y14" s="9"/>
      <c r="Z14" s="8"/>
      <c r="AA14" s="16"/>
      <c r="AB14" s="8"/>
      <c r="AC14" s="8"/>
      <c r="AD14" s="8"/>
      <c r="AE14" s="10"/>
      <c r="AG14" s="9"/>
      <c r="AH14" s="8"/>
      <c r="AI14" s="16"/>
      <c r="AJ14" s="8"/>
      <c r="AK14" s="8"/>
      <c r="AL14" s="8"/>
      <c r="AM14" s="10"/>
      <c r="AO14" s="9"/>
      <c r="AP14" s="8"/>
      <c r="AQ14" s="16"/>
      <c r="AR14" s="8"/>
      <c r="AS14" s="8"/>
      <c r="AT14" s="8"/>
      <c r="AU14" s="10"/>
    </row>
    <row r="15" spans="1:47" x14ac:dyDescent="0.2">
      <c r="A15" s="9"/>
      <c r="B15" s="8"/>
      <c r="C15" s="16"/>
      <c r="D15" s="8"/>
      <c r="E15" s="8"/>
      <c r="F15" s="8"/>
      <c r="G15" s="10"/>
      <c r="I15" s="9"/>
      <c r="J15" s="8"/>
      <c r="K15" s="16"/>
      <c r="L15" s="8"/>
      <c r="M15" s="8"/>
      <c r="N15" s="8"/>
      <c r="O15" s="10"/>
      <c r="Q15" s="9"/>
      <c r="R15" s="8"/>
      <c r="S15" s="16"/>
      <c r="T15" s="8"/>
      <c r="U15" s="8"/>
      <c r="V15" s="8"/>
      <c r="W15" s="10"/>
      <c r="Y15" s="9"/>
      <c r="Z15" s="8"/>
      <c r="AA15" s="16"/>
      <c r="AB15" s="8"/>
      <c r="AC15" s="8"/>
      <c r="AD15" s="8"/>
      <c r="AE15" s="10"/>
      <c r="AG15" s="9"/>
      <c r="AH15" s="8"/>
      <c r="AI15" s="16"/>
      <c r="AJ15" s="8"/>
      <c r="AK15" s="8"/>
      <c r="AL15" s="8"/>
      <c r="AM15" s="10"/>
      <c r="AO15" s="9"/>
      <c r="AP15" s="8"/>
      <c r="AQ15" s="16"/>
      <c r="AR15" s="8"/>
      <c r="AS15" s="8"/>
      <c r="AT15" s="8"/>
      <c r="AU15" s="10"/>
    </row>
    <row r="16" spans="1:47" x14ac:dyDescent="0.2">
      <c r="A16" s="9"/>
      <c r="B16" s="8"/>
      <c r="C16" s="16"/>
      <c r="D16" s="8"/>
      <c r="E16" s="8"/>
      <c r="F16" s="8"/>
      <c r="G16" s="10"/>
      <c r="I16" s="9"/>
      <c r="J16" s="8"/>
      <c r="K16" s="16"/>
      <c r="L16" s="8"/>
      <c r="M16" s="8"/>
      <c r="N16" s="8"/>
      <c r="O16" s="10"/>
      <c r="Q16" s="9"/>
      <c r="R16" s="8"/>
      <c r="S16" s="16"/>
      <c r="T16" s="8"/>
      <c r="U16" s="8"/>
      <c r="V16" s="8"/>
      <c r="W16" s="10"/>
      <c r="Y16" s="9"/>
      <c r="Z16" s="8"/>
      <c r="AA16" s="16"/>
      <c r="AB16" s="8"/>
      <c r="AC16" s="8"/>
      <c r="AD16" s="8"/>
      <c r="AE16" s="10"/>
      <c r="AG16" s="9"/>
      <c r="AH16" s="8"/>
      <c r="AI16" s="16"/>
      <c r="AJ16" s="8"/>
      <c r="AK16" s="8"/>
      <c r="AL16" s="8"/>
      <c r="AM16" s="10"/>
      <c r="AO16" s="9"/>
      <c r="AP16" s="8"/>
      <c r="AQ16" s="16"/>
      <c r="AR16" s="8"/>
      <c r="AS16" s="8"/>
      <c r="AT16" s="8"/>
      <c r="AU16" s="10"/>
    </row>
    <row r="17" spans="1:47" x14ac:dyDescent="0.2">
      <c r="A17" s="9"/>
      <c r="B17" s="8"/>
      <c r="C17" s="16"/>
      <c r="D17" s="8"/>
      <c r="E17" s="8"/>
      <c r="F17" s="8"/>
      <c r="G17" s="10"/>
      <c r="I17" s="9"/>
      <c r="J17" s="8"/>
      <c r="K17" s="16"/>
      <c r="L17" s="8"/>
      <c r="M17" s="8"/>
      <c r="N17" s="8"/>
      <c r="O17" s="10"/>
      <c r="Q17" s="9"/>
      <c r="R17" s="8"/>
      <c r="S17" s="16"/>
      <c r="T17" s="8"/>
      <c r="U17" s="8"/>
      <c r="V17" s="8"/>
      <c r="W17" s="10"/>
      <c r="Y17" s="9"/>
      <c r="Z17" s="8"/>
      <c r="AA17" s="16"/>
      <c r="AB17" s="8"/>
      <c r="AC17" s="8"/>
      <c r="AD17" s="8"/>
      <c r="AE17" s="10"/>
      <c r="AG17" s="9"/>
      <c r="AH17" s="8"/>
      <c r="AI17" s="16"/>
      <c r="AJ17" s="8"/>
      <c r="AK17" s="8"/>
      <c r="AL17" s="8"/>
      <c r="AM17" s="10"/>
      <c r="AO17" s="9"/>
      <c r="AP17" s="8"/>
      <c r="AQ17" s="16"/>
      <c r="AR17" s="8"/>
      <c r="AS17" s="8"/>
      <c r="AT17" s="8"/>
      <c r="AU17" s="10"/>
    </row>
    <row r="18" spans="1:47" x14ac:dyDescent="0.2">
      <c r="A18" s="9"/>
      <c r="B18" s="8"/>
      <c r="C18" s="16"/>
      <c r="D18" s="8"/>
      <c r="E18" s="8"/>
      <c r="F18" s="8"/>
      <c r="G18" s="10"/>
      <c r="I18" s="9"/>
      <c r="J18" s="8"/>
      <c r="K18" s="16"/>
      <c r="L18" s="8"/>
      <c r="M18" s="8"/>
      <c r="N18" s="8"/>
      <c r="O18" s="10"/>
      <c r="Q18" s="9"/>
      <c r="R18" s="8"/>
      <c r="S18" s="16"/>
      <c r="T18" s="8"/>
      <c r="U18" s="8"/>
      <c r="V18" s="8"/>
      <c r="W18" s="10"/>
      <c r="Y18" s="9"/>
      <c r="Z18" s="8"/>
      <c r="AA18" s="16"/>
      <c r="AB18" s="8"/>
      <c r="AC18" s="8"/>
      <c r="AD18" s="8"/>
      <c r="AE18" s="10"/>
      <c r="AG18" s="9"/>
      <c r="AH18" s="8"/>
      <c r="AI18" s="16"/>
      <c r="AJ18" s="8"/>
      <c r="AK18" s="8"/>
      <c r="AL18" s="8"/>
      <c r="AM18" s="10"/>
      <c r="AO18" s="9"/>
      <c r="AP18" s="8"/>
      <c r="AQ18" s="16"/>
      <c r="AR18" s="8"/>
      <c r="AS18" s="8"/>
      <c r="AT18" s="8"/>
      <c r="AU18" s="10"/>
    </row>
    <row r="19" spans="1:47" x14ac:dyDescent="0.2">
      <c r="A19" s="9"/>
      <c r="B19" s="8"/>
      <c r="C19" s="16"/>
      <c r="D19" s="8"/>
      <c r="E19" s="8"/>
      <c r="F19" s="8"/>
      <c r="G19" s="10"/>
      <c r="I19" s="9"/>
      <c r="J19" s="8"/>
      <c r="K19" s="16"/>
      <c r="L19" s="8"/>
      <c r="M19" s="8"/>
      <c r="N19" s="8"/>
      <c r="O19" s="10"/>
      <c r="Q19" s="9"/>
      <c r="R19" s="8"/>
      <c r="S19" s="16"/>
      <c r="T19" s="8"/>
      <c r="U19" s="8"/>
      <c r="V19" s="8"/>
      <c r="W19" s="10"/>
      <c r="Y19" s="9"/>
      <c r="Z19" s="8"/>
      <c r="AA19" s="16"/>
      <c r="AB19" s="8"/>
      <c r="AC19" s="8"/>
      <c r="AD19" s="8"/>
      <c r="AE19" s="10"/>
      <c r="AG19" s="9"/>
      <c r="AH19" s="8"/>
      <c r="AI19" s="16"/>
      <c r="AJ19" s="8"/>
      <c r="AK19" s="8"/>
      <c r="AL19" s="8"/>
      <c r="AM19" s="10"/>
      <c r="AO19" s="9"/>
      <c r="AP19" s="8"/>
      <c r="AQ19" s="16"/>
      <c r="AR19" s="8"/>
      <c r="AS19" s="8"/>
      <c r="AT19" s="8"/>
      <c r="AU19" s="10"/>
    </row>
    <row r="20" spans="1:47" x14ac:dyDescent="0.2">
      <c r="A20" s="9"/>
      <c r="B20" s="8"/>
      <c r="C20" s="16"/>
      <c r="D20" s="8"/>
      <c r="E20" s="8"/>
      <c r="F20" s="8"/>
      <c r="G20" s="10"/>
      <c r="I20" s="9"/>
      <c r="J20" s="8"/>
      <c r="K20" s="16"/>
      <c r="L20" s="8"/>
      <c r="M20" s="8"/>
      <c r="N20" s="8"/>
      <c r="O20" s="10"/>
      <c r="Q20" s="9"/>
      <c r="R20" s="8"/>
      <c r="S20" s="16"/>
      <c r="T20" s="8"/>
      <c r="U20" s="8"/>
      <c r="V20" s="8"/>
      <c r="W20" s="10"/>
      <c r="Y20" s="9"/>
      <c r="Z20" s="8"/>
      <c r="AA20" s="16"/>
      <c r="AB20" s="8"/>
      <c r="AC20" s="8"/>
      <c r="AD20" s="8"/>
      <c r="AE20" s="10"/>
      <c r="AG20" s="9"/>
      <c r="AH20" s="8"/>
      <c r="AI20" s="16"/>
      <c r="AJ20" s="8"/>
      <c r="AK20" s="8"/>
      <c r="AL20" s="8"/>
      <c r="AM20" s="10"/>
      <c r="AO20" s="9"/>
      <c r="AP20" s="8"/>
      <c r="AQ20" s="16"/>
      <c r="AR20" s="8"/>
      <c r="AS20" s="8"/>
      <c r="AT20" s="8"/>
      <c r="AU20" s="10"/>
    </row>
    <row r="21" spans="1:47" x14ac:dyDescent="0.2">
      <c r="A21" s="9"/>
      <c r="B21" s="8"/>
      <c r="C21" s="16"/>
      <c r="D21" s="8"/>
      <c r="E21" s="8"/>
      <c r="F21" s="8"/>
      <c r="G21" s="10"/>
      <c r="I21" s="9"/>
      <c r="J21" s="8"/>
      <c r="K21" s="16"/>
      <c r="L21" s="8"/>
      <c r="M21" s="8"/>
      <c r="N21" s="8"/>
      <c r="O21" s="10"/>
      <c r="Q21" s="9"/>
      <c r="R21" s="8"/>
      <c r="S21" s="16"/>
      <c r="T21" s="8"/>
      <c r="U21" s="8"/>
      <c r="V21" s="8"/>
      <c r="W21" s="10"/>
      <c r="Y21" s="9"/>
      <c r="Z21" s="8"/>
      <c r="AA21" s="16"/>
      <c r="AB21" s="8"/>
      <c r="AC21" s="8"/>
      <c r="AD21" s="8"/>
      <c r="AE21" s="10"/>
      <c r="AG21" s="9"/>
      <c r="AH21" s="8"/>
      <c r="AI21" s="16"/>
      <c r="AJ21" s="8"/>
      <c r="AK21" s="8"/>
      <c r="AL21" s="8"/>
      <c r="AM21" s="10"/>
      <c r="AO21" s="9"/>
      <c r="AP21" s="8"/>
      <c r="AQ21" s="16"/>
      <c r="AR21" s="8"/>
      <c r="AS21" s="8"/>
      <c r="AT21" s="8"/>
      <c r="AU21" s="10"/>
    </row>
    <row r="22" spans="1:47" x14ac:dyDescent="0.2">
      <c r="A22" s="9"/>
      <c r="B22" s="8"/>
      <c r="C22" s="16"/>
      <c r="D22" s="8"/>
      <c r="E22" s="8"/>
      <c r="F22" s="8"/>
      <c r="G22" s="10"/>
      <c r="I22" s="9"/>
      <c r="J22" s="8"/>
      <c r="K22" s="16"/>
      <c r="L22" s="8"/>
      <c r="M22" s="8"/>
      <c r="N22" s="8"/>
      <c r="O22" s="10"/>
      <c r="Q22" s="9"/>
      <c r="R22" s="8"/>
      <c r="S22" s="16"/>
      <c r="T22" s="8"/>
      <c r="U22" s="8"/>
      <c r="V22" s="8"/>
      <c r="W22" s="10"/>
      <c r="Y22" s="9"/>
      <c r="Z22" s="8"/>
      <c r="AA22" s="16"/>
      <c r="AB22" s="8"/>
      <c r="AC22" s="8"/>
      <c r="AD22" s="8"/>
      <c r="AE22" s="10"/>
      <c r="AG22" s="9"/>
      <c r="AH22" s="8"/>
      <c r="AI22" s="16"/>
      <c r="AJ22" s="8"/>
      <c r="AK22" s="8"/>
      <c r="AL22" s="8"/>
      <c r="AM22" s="10"/>
      <c r="AO22" s="9"/>
      <c r="AP22" s="8"/>
      <c r="AQ22" s="16"/>
      <c r="AR22" s="8"/>
      <c r="AS22" s="8"/>
      <c r="AT22" s="8"/>
      <c r="AU22" s="10"/>
    </row>
    <row r="23" spans="1:47" x14ac:dyDescent="0.2">
      <c r="A23" s="9"/>
      <c r="B23" s="8"/>
      <c r="C23" s="16"/>
      <c r="D23" s="8"/>
      <c r="E23" s="8"/>
      <c r="F23" s="8"/>
      <c r="G23" s="10"/>
      <c r="I23" s="9"/>
      <c r="J23" s="8"/>
      <c r="K23" s="16"/>
      <c r="L23" s="8"/>
      <c r="M23" s="8"/>
      <c r="N23" s="8"/>
      <c r="O23" s="10"/>
      <c r="Q23" s="9"/>
      <c r="R23" s="8"/>
      <c r="S23" s="16"/>
      <c r="T23" s="8"/>
      <c r="U23" s="8"/>
      <c r="V23" s="8"/>
      <c r="W23" s="10"/>
      <c r="Y23" s="9"/>
      <c r="Z23" s="8"/>
      <c r="AA23" s="16"/>
      <c r="AB23" s="8"/>
      <c r="AC23" s="8"/>
      <c r="AD23" s="8"/>
      <c r="AE23" s="10"/>
      <c r="AG23" s="9"/>
      <c r="AH23" s="8"/>
      <c r="AI23" s="16"/>
      <c r="AJ23" s="8"/>
      <c r="AK23" s="8"/>
      <c r="AL23" s="8"/>
      <c r="AM23" s="10"/>
      <c r="AO23" s="9"/>
      <c r="AP23" s="8"/>
      <c r="AQ23" s="16"/>
      <c r="AR23" s="8"/>
      <c r="AS23" s="8"/>
      <c r="AT23" s="8"/>
      <c r="AU23" s="10"/>
    </row>
    <row r="24" spans="1:47" x14ac:dyDescent="0.2">
      <c r="A24" s="9"/>
      <c r="B24" s="8"/>
      <c r="C24" s="16"/>
      <c r="D24" s="8"/>
      <c r="E24" s="8"/>
      <c r="F24" s="8"/>
      <c r="G24" s="10"/>
      <c r="I24" s="9"/>
      <c r="J24" s="8"/>
      <c r="K24" s="16"/>
      <c r="L24" s="8"/>
      <c r="M24" s="8"/>
      <c r="N24" s="8"/>
      <c r="O24" s="10"/>
      <c r="Q24" s="9"/>
      <c r="R24" s="8"/>
      <c r="S24" s="16"/>
      <c r="T24" s="8"/>
      <c r="U24" s="8"/>
      <c r="V24" s="8"/>
      <c r="W24" s="10"/>
      <c r="Y24" s="9"/>
      <c r="Z24" s="8"/>
      <c r="AA24" s="16"/>
      <c r="AB24" s="8"/>
      <c r="AC24" s="8"/>
      <c r="AD24" s="8"/>
      <c r="AE24" s="10"/>
      <c r="AG24" s="9"/>
      <c r="AH24" s="8"/>
      <c r="AI24" s="16"/>
      <c r="AJ24" s="8"/>
      <c r="AK24" s="8"/>
      <c r="AL24" s="8"/>
      <c r="AM24" s="10"/>
      <c r="AO24" s="9"/>
      <c r="AP24" s="8"/>
      <c r="AQ24" s="16"/>
      <c r="AR24" s="8"/>
      <c r="AS24" s="8"/>
      <c r="AT24" s="8"/>
      <c r="AU24" s="10"/>
    </row>
    <row r="25" spans="1:47" x14ac:dyDescent="0.2">
      <c r="A25" s="9"/>
      <c r="B25" s="8"/>
      <c r="C25" s="16"/>
      <c r="D25" s="8"/>
      <c r="E25" s="8"/>
      <c r="F25" s="8"/>
      <c r="G25" s="10"/>
      <c r="I25" s="9"/>
      <c r="J25" s="8"/>
      <c r="K25" s="16"/>
      <c r="L25" s="8"/>
      <c r="M25" s="8"/>
      <c r="N25" s="8"/>
      <c r="O25" s="10"/>
      <c r="Q25" s="9"/>
      <c r="R25" s="8"/>
      <c r="S25" s="16"/>
      <c r="T25" s="8"/>
      <c r="U25" s="8"/>
      <c r="V25" s="8"/>
      <c r="W25" s="10"/>
      <c r="Y25" s="9"/>
      <c r="Z25" s="8"/>
      <c r="AA25" s="16"/>
      <c r="AB25" s="8"/>
      <c r="AC25" s="8"/>
      <c r="AD25" s="8"/>
      <c r="AE25" s="10"/>
      <c r="AG25" s="9"/>
      <c r="AH25" s="8"/>
      <c r="AI25" s="16"/>
      <c r="AJ25" s="8"/>
      <c r="AK25" s="8"/>
      <c r="AL25" s="8"/>
      <c r="AM25" s="10"/>
      <c r="AO25" s="9"/>
      <c r="AP25" s="8"/>
      <c r="AQ25" s="16"/>
      <c r="AR25" s="8"/>
      <c r="AS25" s="8"/>
      <c r="AT25" s="8"/>
      <c r="AU25" s="10"/>
    </row>
    <row r="26" spans="1:47" x14ac:dyDescent="0.2">
      <c r="A26" s="9"/>
      <c r="B26" s="8"/>
      <c r="C26" s="16"/>
      <c r="D26" s="8"/>
      <c r="E26" s="8"/>
      <c r="F26" s="8"/>
      <c r="G26" s="10"/>
      <c r="I26" s="9"/>
      <c r="J26" s="8"/>
      <c r="K26" s="16"/>
      <c r="L26" s="8"/>
      <c r="M26" s="8"/>
      <c r="N26" s="8"/>
      <c r="O26" s="10"/>
      <c r="Q26" s="9"/>
      <c r="R26" s="8"/>
      <c r="S26" s="16"/>
      <c r="T26" s="8"/>
      <c r="U26" s="8"/>
      <c r="V26" s="8"/>
      <c r="W26" s="10"/>
      <c r="Y26" s="9"/>
      <c r="Z26" s="8"/>
      <c r="AA26" s="16"/>
      <c r="AB26" s="8"/>
      <c r="AC26" s="8"/>
      <c r="AD26" s="8"/>
      <c r="AE26" s="10"/>
      <c r="AG26" s="9"/>
      <c r="AH26" s="8"/>
      <c r="AI26" s="16"/>
      <c r="AJ26" s="8"/>
      <c r="AK26" s="8"/>
      <c r="AL26" s="8"/>
      <c r="AM26" s="10"/>
      <c r="AO26" s="9"/>
      <c r="AP26" s="8"/>
      <c r="AQ26" s="16"/>
      <c r="AR26" s="8"/>
      <c r="AS26" s="8"/>
      <c r="AT26" s="8"/>
      <c r="AU26" s="10"/>
    </row>
    <row r="27" spans="1:47" x14ac:dyDescent="0.2">
      <c r="A27" s="9"/>
      <c r="B27" s="8"/>
      <c r="C27" s="16"/>
      <c r="D27" s="8"/>
      <c r="E27" s="8"/>
      <c r="F27" s="8"/>
      <c r="G27" s="10"/>
      <c r="I27" s="9"/>
      <c r="J27" s="8"/>
      <c r="K27" s="16"/>
      <c r="L27" s="8"/>
      <c r="M27" s="8"/>
      <c r="N27" s="8"/>
      <c r="O27" s="10"/>
      <c r="Q27" s="9"/>
      <c r="R27" s="8"/>
      <c r="S27" s="16"/>
      <c r="T27" s="8"/>
      <c r="U27" s="8"/>
      <c r="V27" s="8"/>
      <c r="W27" s="10"/>
      <c r="Y27" s="9"/>
      <c r="Z27" s="8"/>
      <c r="AA27" s="16"/>
      <c r="AB27" s="8"/>
      <c r="AC27" s="8"/>
      <c r="AD27" s="8"/>
      <c r="AE27" s="10"/>
      <c r="AG27" s="9"/>
      <c r="AH27" s="8"/>
      <c r="AI27" s="16"/>
      <c r="AJ27" s="8"/>
      <c r="AK27" s="8"/>
      <c r="AL27" s="8"/>
      <c r="AM27" s="10"/>
      <c r="AO27" s="9"/>
      <c r="AP27" s="8"/>
      <c r="AQ27" s="16"/>
      <c r="AR27" s="8"/>
      <c r="AS27" s="8"/>
      <c r="AT27" s="8"/>
      <c r="AU27" s="10"/>
    </row>
    <row r="28" spans="1:47" x14ac:dyDescent="0.2">
      <c r="A28" s="9"/>
      <c r="B28" s="8"/>
      <c r="C28" s="16"/>
      <c r="D28" s="8"/>
      <c r="E28" s="8"/>
      <c r="F28" s="8"/>
      <c r="G28" s="10"/>
      <c r="I28" s="9"/>
      <c r="J28" s="8"/>
      <c r="K28" s="16"/>
      <c r="L28" s="8"/>
      <c r="M28" s="8"/>
      <c r="N28" s="8"/>
      <c r="O28" s="10"/>
      <c r="Q28" s="9"/>
      <c r="R28" s="8"/>
      <c r="S28" s="16"/>
      <c r="T28" s="8"/>
      <c r="U28" s="8"/>
      <c r="V28" s="8"/>
      <c r="W28" s="10"/>
      <c r="Y28" s="9"/>
      <c r="Z28" s="8"/>
      <c r="AA28" s="16"/>
      <c r="AB28" s="8"/>
      <c r="AC28" s="8"/>
      <c r="AD28" s="8"/>
      <c r="AE28" s="10"/>
      <c r="AG28" s="9"/>
      <c r="AH28" s="8"/>
      <c r="AI28" s="16"/>
      <c r="AJ28" s="8"/>
      <c r="AK28" s="8"/>
      <c r="AL28" s="8"/>
      <c r="AM28" s="10"/>
      <c r="AO28" s="9"/>
      <c r="AP28" s="8"/>
      <c r="AQ28" s="16"/>
      <c r="AR28" s="8"/>
      <c r="AS28" s="8"/>
      <c r="AT28" s="8"/>
      <c r="AU28" s="10"/>
    </row>
    <row r="29" spans="1:47" x14ac:dyDescent="0.2">
      <c r="A29" s="9"/>
      <c r="B29" s="8"/>
      <c r="C29" s="16"/>
      <c r="D29" s="8"/>
      <c r="E29" s="8"/>
      <c r="F29" s="8"/>
      <c r="G29" s="10"/>
      <c r="I29" s="9"/>
      <c r="J29" s="8"/>
      <c r="K29" s="16"/>
      <c r="L29" s="8"/>
      <c r="M29" s="8"/>
      <c r="N29" s="8"/>
      <c r="O29" s="10"/>
      <c r="Q29" s="9"/>
      <c r="R29" s="8"/>
      <c r="S29" s="16"/>
      <c r="T29" s="8"/>
      <c r="U29" s="8"/>
      <c r="V29" s="8"/>
      <c r="W29" s="10"/>
      <c r="Y29" s="9"/>
      <c r="Z29" s="8"/>
      <c r="AA29" s="16"/>
      <c r="AB29" s="8"/>
      <c r="AC29" s="8"/>
      <c r="AD29" s="8"/>
      <c r="AE29" s="10"/>
      <c r="AG29" s="9"/>
      <c r="AH29" s="8"/>
      <c r="AI29" s="16"/>
      <c r="AJ29" s="8"/>
      <c r="AK29" s="8"/>
      <c r="AL29" s="8"/>
      <c r="AM29" s="10"/>
      <c r="AO29" s="9"/>
      <c r="AP29" s="8"/>
      <c r="AQ29" s="16"/>
      <c r="AR29" s="8"/>
      <c r="AS29" s="8"/>
      <c r="AT29" s="8"/>
      <c r="AU29" s="10"/>
    </row>
    <row r="30" spans="1:47" x14ac:dyDescent="0.2">
      <c r="A30" s="9"/>
      <c r="B30" s="8"/>
      <c r="C30" s="16"/>
      <c r="D30" s="8"/>
      <c r="E30" s="8"/>
      <c r="F30" s="8"/>
      <c r="G30" s="10"/>
      <c r="I30" s="9"/>
      <c r="J30" s="8"/>
      <c r="K30" s="16"/>
      <c r="L30" s="8"/>
      <c r="M30" s="8"/>
      <c r="N30" s="8"/>
      <c r="O30" s="10"/>
      <c r="Q30" s="9"/>
      <c r="R30" s="8"/>
      <c r="S30" s="16"/>
      <c r="T30" s="8"/>
      <c r="U30" s="8"/>
      <c r="V30" s="8"/>
      <c r="W30" s="10"/>
      <c r="Y30" s="9"/>
      <c r="Z30" s="8"/>
      <c r="AA30" s="16"/>
      <c r="AB30" s="8"/>
      <c r="AC30" s="8"/>
      <c r="AD30" s="8"/>
      <c r="AE30" s="10"/>
      <c r="AG30" s="9"/>
      <c r="AH30" s="8"/>
      <c r="AI30" s="16"/>
      <c r="AJ30" s="8"/>
      <c r="AK30" s="8"/>
      <c r="AL30" s="8"/>
      <c r="AM30" s="10"/>
      <c r="AO30" s="9"/>
      <c r="AP30" s="8"/>
      <c r="AQ30" s="16"/>
      <c r="AR30" s="8"/>
      <c r="AS30" s="8"/>
      <c r="AT30" s="8"/>
      <c r="AU30" s="10"/>
    </row>
    <row r="31" spans="1:47" x14ac:dyDescent="0.2">
      <c r="A31" s="9"/>
      <c r="B31" s="8"/>
      <c r="C31" s="16"/>
      <c r="D31" s="8"/>
      <c r="E31" s="8"/>
      <c r="F31" s="8"/>
      <c r="G31" s="10"/>
      <c r="I31" s="9"/>
      <c r="J31" s="8"/>
      <c r="K31" s="16"/>
      <c r="L31" s="8"/>
      <c r="M31" s="8"/>
      <c r="N31" s="8"/>
      <c r="O31" s="10"/>
      <c r="Q31" s="9"/>
      <c r="R31" s="8"/>
      <c r="S31" s="16"/>
      <c r="T31" s="8"/>
      <c r="U31" s="8"/>
      <c r="V31" s="8"/>
      <c r="W31" s="10"/>
      <c r="Y31" s="9"/>
      <c r="Z31" s="8"/>
      <c r="AA31" s="16"/>
      <c r="AB31" s="8"/>
      <c r="AC31" s="8"/>
      <c r="AD31" s="8"/>
      <c r="AE31" s="10"/>
      <c r="AG31" s="9"/>
      <c r="AH31" s="8"/>
      <c r="AI31" s="16"/>
      <c r="AJ31" s="8"/>
      <c r="AK31" s="8"/>
      <c r="AL31" s="8"/>
      <c r="AM31" s="10"/>
      <c r="AO31" s="9"/>
      <c r="AP31" s="8"/>
      <c r="AQ31" s="16"/>
      <c r="AR31" s="8"/>
      <c r="AS31" s="8"/>
      <c r="AT31" s="8"/>
      <c r="AU31" s="10"/>
    </row>
    <row r="32" spans="1:47" x14ac:dyDescent="0.2">
      <c r="A32" s="9"/>
      <c r="B32" s="8"/>
      <c r="C32" s="16"/>
      <c r="D32" s="8"/>
      <c r="E32" s="8"/>
      <c r="F32" s="8"/>
      <c r="G32" s="10"/>
      <c r="I32" s="9"/>
      <c r="J32" s="8"/>
      <c r="K32" s="16"/>
      <c r="L32" s="8"/>
      <c r="M32" s="8"/>
      <c r="N32" s="8"/>
      <c r="O32" s="10"/>
      <c r="Q32" s="9"/>
      <c r="R32" s="8"/>
      <c r="S32" s="16"/>
      <c r="T32" s="8"/>
      <c r="U32" s="8"/>
      <c r="V32" s="8"/>
      <c r="W32" s="10"/>
      <c r="Y32" s="9"/>
      <c r="Z32" s="8"/>
      <c r="AA32" s="16"/>
      <c r="AB32" s="8"/>
      <c r="AC32" s="8"/>
      <c r="AD32" s="8"/>
      <c r="AE32" s="10"/>
      <c r="AG32" s="9"/>
      <c r="AH32" s="8"/>
      <c r="AI32" s="16"/>
      <c r="AJ32" s="8"/>
      <c r="AK32" s="8"/>
      <c r="AL32" s="8"/>
      <c r="AM32" s="10"/>
      <c r="AO32" s="9"/>
      <c r="AP32" s="8"/>
      <c r="AQ32" s="16"/>
      <c r="AR32" s="8"/>
      <c r="AS32" s="8"/>
      <c r="AT32" s="8"/>
      <c r="AU32" s="10"/>
    </row>
    <row r="33" spans="1:47" x14ac:dyDescent="0.2">
      <c r="A33" s="9"/>
      <c r="B33" s="8"/>
      <c r="C33" s="16"/>
      <c r="D33" s="8"/>
      <c r="E33" s="8"/>
      <c r="F33" s="8"/>
      <c r="G33" s="10"/>
      <c r="I33" s="9"/>
      <c r="J33" s="8"/>
      <c r="K33" s="16"/>
      <c r="L33" s="8"/>
      <c r="M33" s="8"/>
      <c r="N33" s="8"/>
      <c r="O33" s="10"/>
      <c r="Q33" s="9"/>
      <c r="R33" s="8"/>
      <c r="S33" s="16"/>
      <c r="T33" s="8"/>
      <c r="U33" s="8"/>
      <c r="V33" s="8"/>
      <c r="W33" s="10"/>
      <c r="Y33" s="9"/>
      <c r="Z33" s="8"/>
      <c r="AA33" s="16"/>
      <c r="AB33" s="8"/>
      <c r="AC33" s="8"/>
      <c r="AD33" s="8"/>
      <c r="AE33" s="10"/>
      <c r="AG33" s="9"/>
      <c r="AH33" s="8"/>
      <c r="AI33" s="16"/>
      <c r="AJ33" s="8"/>
      <c r="AK33" s="8"/>
      <c r="AL33" s="8"/>
      <c r="AM33" s="10"/>
      <c r="AO33" s="9"/>
      <c r="AP33" s="8"/>
      <c r="AQ33" s="16"/>
      <c r="AR33" s="8"/>
      <c r="AS33" s="8"/>
      <c r="AT33" s="8"/>
      <c r="AU33" s="10"/>
    </row>
    <row r="34" spans="1:47" x14ac:dyDescent="0.2">
      <c r="A34" s="9"/>
      <c r="B34" s="8"/>
      <c r="C34" s="16"/>
      <c r="D34" s="8"/>
      <c r="E34" s="8"/>
      <c r="F34" s="8"/>
      <c r="G34" s="10"/>
      <c r="I34" s="9"/>
      <c r="J34" s="8"/>
      <c r="K34" s="16"/>
      <c r="L34" s="8"/>
      <c r="M34" s="8"/>
      <c r="N34" s="8"/>
      <c r="O34" s="10"/>
      <c r="Q34" s="9"/>
      <c r="R34" s="8"/>
      <c r="S34" s="16"/>
      <c r="T34" s="8"/>
      <c r="U34" s="8"/>
      <c r="V34" s="8"/>
      <c r="W34" s="10"/>
      <c r="Y34" s="9"/>
      <c r="Z34" s="8"/>
      <c r="AA34" s="16"/>
      <c r="AB34" s="8"/>
      <c r="AC34" s="8"/>
      <c r="AD34" s="8"/>
      <c r="AE34" s="10"/>
      <c r="AG34" s="9"/>
      <c r="AH34" s="8"/>
      <c r="AI34" s="16"/>
      <c r="AJ34" s="8"/>
      <c r="AK34" s="8"/>
      <c r="AL34" s="8"/>
      <c r="AM34" s="10"/>
      <c r="AO34" s="9"/>
      <c r="AP34" s="8"/>
      <c r="AQ34" s="16"/>
      <c r="AR34" s="8"/>
      <c r="AS34" s="8"/>
      <c r="AT34" s="8"/>
      <c r="AU34" s="10"/>
    </row>
    <row r="35" spans="1:47" x14ac:dyDescent="0.2">
      <c r="A35" s="9"/>
      <c r="B35" s="8"/>
      <c r="C35" s="16"/>
      <c r="D35" s="8"/>
      <c r="E35" s="8"/>
      <c r="F35" s="8"/>
      <c r="G35" s="10"/>
      <c r="I35" s="9"/>
      <c r="J35" s="8"/>
      <c r="K35" s="16"/>
      <c r="L35" s="8"/>
      <c r="M35" s="8"/>
      <c r="N35" s="8"/>
      <c r="O35" s="10"/>
      <c r="Q35" s="9"/>
      <c r="R35" s="8"/>
      <c r="S35" s="16"/>
      <c r="T35" s="8"/>
      <c r="U35" s="8"/>
      <c r="V35" s="8"/>
      <c r="W35" s="10"/>
      <c r="Y35" s="9"/>
      <c r="Z35" s="8"/>
      <c r="AA35" s="16"/>
      <c r="AB35" s="8"/>
      <c r="AC35" s="8"/>
      <c r="AD35" s="8"/>
      <c r="AE35" s="10"/>
      <c r="AG35" s="9"/>
      <c r="AH35" s="8"/>
      <c r="AI35" s="16"/>
      <c r="AJ35" s="8"/>
      <c r="AK35" s="8"/>
      <c r="AL35" s="8"/>
      <c r="AM35" s="10"/>
      <c r="AO35" s="9"/>
      <c r="AP35" s="8"/>
      <c r="AQ35" s="16"/>
      <c r="AR35" s="8"/>
      <c r="AS35" s="8"/>
      <c r="AT35" s="8"/>
      <c r="AU35" s="10"/>
    </row>
    <row r="36" spans="1:47" x14ac:dyDescent="0.2">
      <c r="A36" s="9"/>
      <c r="B36" s="8"/>
      <c r="C36" s="16"/>
      <c r="D36" s="8"/>
      <c r="E36" s="8"/>
      <c r="F36" s="8"/>
      <c r="G36" s="10"/>
      <c r="I36" s="9"/>
      <c r="J36" s="8"/>
      <c r="K36" s="16"/>
      <c r="L36" s="8"/>
      <c r="M36" s="8"/>
      <c r="N36" s="8"/>
      <c r="O36" s="10"/>
      <c r="Q36" s="9"/>
      <c r="R36" s="8"/>
      <c r="S36" s="16"/>
      <c r="T36" s="8"/>
      <c r="U36" s="8"/>
      <c r="V36" s="8"/>
      <c r="W36" s="10"/>
      <c r="Y36" s="9"/>
      <c r="Z36" s="8"/>
      <c r="AA36" s="16"/>
      <c r="AB36" s="8"/>
      <c r="AC36" s="8"/>
      <c r="AD36" s="8"/>
      <c r="AE36" s="10"/>
      <c r="AG36" s="9"/>
      <c r="AH36" s="8"/>
      <c r="AI36" s="16"/>
      <c r="AJ36" s="8"/>
      <c r="AK36" s="8"/>
      <c r="AL36" s="8"/>
      <c r="AM36" s="10"/>
      <c r="AO36" s="9"/>
      <c r="AP36" s="8"/>
      <c r="AQ36" s="16"/>
      <c r="AR36" s="8"/>
      <c r="AS36" s="8"/>
      <c r="AT36" s="8"/>
      <c r="AU36" s="10"/>
    </row>
    <row r="37" spans="1:47" x14ac:dyDescent="0.2">
      <c r="A37" s="9"/>
      <c r="B37" s="8"/>
      <c r="C37" s="16"/>
      <c r="D37" s="8"/>
      <c r="E37" s="8"/>
      <c r="F37" s="8"/>
      <c r="G37" s="10"/>
      <c r="I37" s="9"/>
      <c r="J37" s="8"/>
      <c r="K37" s="16"/>
      <c r="L37" s="8"/>
      <c r="M37" s="8"/>
      <c r="N37" s="8"/>
      <c r="O37" s="10"/>
      <c r="Q37" s="9"/>
      <c r="R37" s="8"/>
      <c r="S37" s="16"/>
      <c r="T37" s="8"/>
      <c r="U37" s="8"/>
      <c r="V37" s="8"/>
      <c r="W37" s="10"/>
      <c r="Y37" s="9"/>
      <c r="Z37" s="8"/>
      <c r="AA37" s="16"/>
      <c r="AB37" s="8"/>
      <c r="AC37" s="8"/>
      <c r="AD37" s="8"/>
      <c r="AE37" s="10"/>
      <c r="AG37" s="9"/>
      <c r="AH37" s="8"/>
      <c r="AI37" s="16"/>
      <c r="AJ37" s="8"/>
      <c r="AK37" s="8"/>
      <c r="AL37" s="8"/>
      <c r="AM37" s="10"/>
      <c r="AO37" s="9"/>
      <c r="AP37" s="8"/>
      <c r="AQ37" s="16"/>
      <c r="AR37" s="8"/>
      <c r="AS37" s="8"/>
      <c r="AT37" s="8"/>
      <c r="AU37" s="10"/>
    </row>
    <row r="38" spans="1:47" x14ac:dyDescent="0.2">
      <c r="A38" s="9"/>
      <c r="B38" s="8"/>
      <c r="C38" s="16"/>
      <c r="D38" s="8"/>
      <c r="E38" s="8"/>
      <c r="F38" s="8"/>
      <c r="G38" s="10"/>
      <c r="I38" s="9"/>
      <c r="J38" s="8"/>
      <c r="K38" s="16"/>
      <c r="L38" s="8"/>
      <c r="M38" s="8"/>
      <c r="N38" s="8"/>
      <c r="O38" s="10"/>
      <c r="Q38" s="9"/>
      <c r="R38" s="8"/>
      <c r="S38" s="16"/>
      <c r="T38" s="8"/>
      <c r="U38" s="8"/>
      <c r="V38" s="8"/>
      <c r="W38" s="10"/>
      <c r="Y38" s="9"/>
      <c r="Z38" s="8"/>
      <c r="AA38" s="16"/>
      <c r="AB38" s="8"/>
      <c r="AC38" s="8"/>
      <c r="AD38" s="8"/>
      <c r="AE38" s="10"/>
      <c r="AG38" s="9"/>
      <c r="AH38" s="8"/>
      <c r="AI38" s="16"/>
      <c r="AJ38" s="8"/>
      <c r="AK38" s="8"/>
      <c r="AL38" s="8"/>
      <c r="AM38" s="10"/>
      <c r="AO38" s="9"/>
      <c r="AP38" s="8"/>
      <c r="AQ38" s="16"/>
      <c r="AR38" s="8"/>
      <c r="AS38" s="8"/>
      <c r="AT38" s="8"/>
      <c r="AU38" s="10"/>
    </row>
    <row r="39" spans="1:47" x14ac:dyDescent="0.2">
      <c r="A39" s="9"/>
      <c r="B39" s="8"/>
      <c r="C39" s="16"/>
      <c r="D39" s="8"/>
      <c r="E39" s="8"/>
      <c r="F39" s="8"/>
      <c r="G39" s="10"/>
      <c r="I39" s="9"/>
      <c r="J39" s="8"/>
      <c r="K39" s="16"/>
      <c r="L39" s="8"/>
      <c r="M39" s="8"/>
      <c r="N39" s="8"/>
      <c r="O39" s="10"/>
      <c r="Q39" s="9"/>
      <c r="R39" s="8"/>
      <c r="S39" s="16"/>
      <c r="T39" s="8"/>
      <c r="U39" s="8"/>
      <c r="V39" s="8"/>
      <c r="W39" s="10"/>
      <c r="Y39" s="9"/>
      <c r="Z39" s="8"/>
      <c r="AA39" s="16"/>
      <c r="AB39" s="8"/>
      <c r="AC39" s="8"/>
      <c r="AD39" s="8"/>
      <c r="AE39" s="10"/>
      <c r="AG39" s="9"/>
      <c r="AH39" s="8"/>
      <c r="AI39" s="16"/>
      <c r="AJ39" s="8"/>
      <c r="AK39" s="8"/>
      <c r="AL39" s="8"/>
      <c r="AM39" s="10"/>
      <c r="AO39" s="9"/>
      <c r="AP39" s="8"/>
      <c r="AQ39" s="16"/>
      <c r="AR39" s="8"/>
      <c r="AS39" s="8"/>
      <c r="AT39" s="8"/>
      <c r="AU39" s="10"/>
    </row>
    <row r="40" spans="1:47" x14ac:dyDescent="0.2">
      <c r="A40" s="9"/>
      <c r="B40" s="8"/>
      <c r="C40" s="16"/>
      <c r="D40" s="8"/>
      <c r="E40" s="8"/>
      <c r="F40" s="8"/>
      <c r="G40" s="10"/>
      <c r="I40" s="9"/>
      <c r="J40" s="8"/>
      <c r="K40" s="16"/>
      <c r="L40" s="8"/>
      <c r="M40" s="8"/>
      <c r="N40" s="8"/>
      <c r="O40" s="10"/>
      <c r="Q40" s="9"/>
      <c r="R40" s="8"/>
      <c r="S40" s="16"/>
      <c r="T40" s="8"/>
      <c r="U40" s="8"/>
      <c r="V40" s="8"/>
      <c r="W40" s="10"/>
      <c r="Y40" s="9"/>
      <c r="Z40" s="8"/>
      <c r="AA40" s="16"/>
      <c r="AB40" s="8"/>
      <c r="AC40" s="8"/>
      <c r="AD40" s="8"/>
      <c r="AE40" s="10"/>
      <c r="AG40" s="9"/>
      <c r="AH40" s="8"/>
      <c r="AI40" s="16"/>
      <c r="AJ40" s="8"/>
      <c r="AK40" s="8"/>
      <c r="AL40" s="8"/>
      <c r="AM40" s="10"/>
      <c r="AO40" s="9"/>
      <c r="AP40" s="8"/>
      <c r="AQ40" s="16"/>
      <c r="AR40" s="8"/>
      <c r="AS40" s="8"/>
      <c r="AT40" s="8"/>
      <c r="AU40" s="10"/>
    </row>
    <row r="41" spans="1:47" x14ac:dyDescent="0.2">
      <c r="A41" s="9"/>
      <c r="B41" s="8"/>
      <c r="C41" s="16"/>
      <c r="D41" s="8"/>
      <c r="E41" s="8"/>
      <c r="F41" s="8"/>
      <c r="G41" s="10"/>
      <c r="I41" s="9"/>
      <c r="J41" s="8"/>
      <c r="K41" s="16"/>
      <c r="L41" s="8"/>
      <c r="M41" s="8"/>
      <c r="N41" s="8"/>
      <c r="O41" s="10"/>
      <c r="Q41" s="9"/>
      <c r="R41" s="8"/>
      <c r="S41" s="16"/>
      <c r="T41" s="8"/>
      <c r="U41" s="8"/>
      <c r="V41" s="8"/>
      <c r="W41" s="10"/>
      <c r="Y41" s="9"/>
      <c r="Z41" s="8"/>
      <c r="AA41" s="16"/>
      <c r="AB41" s="8"/>
      <c r="AC41" s="8"/>
      <c r="AD41" s="8"/>
      <c r="AE41" s="10"/>
      <c r="AG41" s="9"/>
      <c r="AH41" s="8"/>
      <c r="AI41" s="16"/>
      <c r="AJ41" s="8"/>
      <c r="AK41" s="8"/>
      <c r="AL41" s="8"/>
      <c r="AM41" s="10"/>
      <c r="AO41" s="9"/>
      <c r="AP41" s="8"/>
      <c r="AQ41" s="16"/>
      <c r="AR41" s="8"/>
      <c r="AS41" s="8"/>
      <c r="AT41" s="8"/>
      <c r="AU41" s="10"/>
    </row>
    <row r="42" spans="1:47" x14ac:dyDescent="0.2">
      <c r="A42" s="9"/>
      <c r="B42" s="8"/>
      <c r="C42" s="16"/>
      <c r="D42" s="8"/>
      <c r="E42" s="8"/>
      <c r="F42" s="8"/>
      <c r="G42" s="10"/>
      <c r="I42" s="9"/>
      <c r="J42" s="8"/>
      <c r="K42" s="16"/>
      <c r="L42" s="8"/>
      <c r="M42" s="8"/>
      <c r="N42" s="8"/>
      <c r="O42" s="10"/>
      <c r="Q42" s="9"/>
      <c r="R42" s="8"/>
      <c r="S42" s="16"/>
      <c r="T42" s="8"/>
      <c r="U42" s="8"/>
      <c r="V42" s="8"/>
      <c r="W42" s="10"/>
      <c r="Y42" s="9"/>
      <c r="Z42" s="8"/>
      <c r="AA42" s="16"/>
      <c r="AB42" s="8"/>
      <c r="AC42" s="8"/>
      <c r="AD42" s="8"/>
      <c r="AE42" s="10"/>
      <c r="AG42" s="9"/>
      <c r="AH42" s="8"/>
      <c r="AI42" s="16"/>
      <c r="AJ42" s="8"/>
      <c r="AK42" s="8"/>
      <c r="AL42" s="8"/>
      <c r="AM42" s="10"/>
      <c r="AO42" s="9"/>
      <c r="AP42" s="8"/>
      <c r="AQ42" s="16"/>
      <c r="AR42" s="8"/>
      <c r="AS42" s="8"/>
      <c r="AT42" s="8"/>
      <c r="AU42" s="10"/>
    </row>
    <row r="43" spans="1:47" x14ac:dyDescent="0.2">
      <c r="A43" s="9"/>
      <c r="B43" s="8"/>
      <c r="C43" s="16"/>
      <c r="D43" s="8"/>
      <c r="E43" s="8"/>
      <c r="F43" s="8"/>
      <c r="G43" s="10"/>
      <c r="I43" s="9"/>
      <c r="J43" s="8"/>
      <c r="K43" s="16"/>
      <c r="L43" s="8"/>
      <c r="M43" s="8"/>
      <c r="N43" s="8"/>
      <c r="O43" s="10"/>
      <c r="Q43" s="9"/>
      <c r="R43" s="8"/>
      <c r="S43" s="16"/>
      <c r="T43" s="8"/>
      <c r="U43" s="8"/>
      <c r="V43" s="8"/>
      <c r="W43" s="10"/>
      <c r="Y43" s="9"/>
      <c r="Z43" s="8"/>
      <c r="AA43" s="16"/>
      <c r="AB43" s="8"/>
      <c r="AC43" s="8"/>
      <c r="AD43" s="8"/>
      <c r="AE43" s="10"/>
      <c r="AG43" s="9"/>
      <c r="AH43" s="8"/>
      <c r="AI43" s="16"/>
      <c r="AJ43" s="8"/>
      <c r="AK43" s="8"/>
      <c r="AL43" s="8"/>
      <c r="AM43" s="10"/>
      <c r="AO43" s="9"/>
      <c r="AP43" s="8"/>
      <c r="AQ43" s="16"/>
      <c r="AR43" s="8"/>
      <c r="AS43" s="8"/>
      <c r="AT43" s="8"/>
      <c r="AU43" s="10"/>
    </row>
    <row r="44" spans="1:47" x14ac:dyDescent="0.2">
      <c r="A44" s="9"/>
      <c r="B44" s="8"/>
      <c r="C44" s="16"/>
      <c r="D44" s="8"/>
      <c r="E44" s="8"/>
      <c r="F44" s="8"/>
      <c r="G44" s="10"/>
      <c r="I44" s="9"/>
      <c r="J44" s="8"/>
      <c r="K44" s="16"/>
      <c r="L44" s="8"/>
      <c r="M44" s="8"/>
      <c r="N44" s="8"/>
      <c r="O44" s="10"/>
      <c r="Q44" s="9"/>
      <c r="R44" s="8"/>
      <c r="S44" s="16"/>
      <c r="T44" s="8"/>
      <c r="U44" s="8"/>
      <c r="V44" s="8"/>
      <c r="W44" s="10"/>
      <c r="Y44" s="9"/>
      <c r="Z44" s="8"/>
      <c r="AA44" s="16"/>
      <c r="AB44" s="8"/>
      <c r="AC44" s="8"/>
      <c r="AD44" s="8"/>
      <c r="AE44" s="10"/>
      <c r="AG44" s="9"/>
      <c r="AH44" s="8"/>
      <c r="AI44" s="16"/>
      <c r="AJ44" s="8"/>
      <c r="AK44" s="8"/>
      <c r="AL44" s="8"/>
      <c r="AM44" s="10"/>
      <c r="AO44" s="9"/>
      <c r="AP44" s="8"/>
      <c r="AQ44" s="16"/>
      <c r="AR44" s="8"/>
      <c r="AS44" s="8"/>
      <c r="AT44" s="8"/>
      <c r="AU44" s="10"/>
    </row>
    <row r="45" spans="1:47" x14ac:dyDescent="0.2">
      <c r="A45" s="9"/>
      <c r="B45" s="8"/>
      <c r="C45" s="16"/>
      <c r="D45" s="8"/>
      <c r="E45" s="8"/>
      <c r="F45" s="8"/>
      <c r="G45" s="10"/>
      <c r="I45" s="9"/>
      <c r="J45" s="8"/>
      <c r="K45" s="16"/>
      <c r="L45" s="8"/>
      <c r="M45" s="8"/>
      <c r="N45" s="8"/>
      <c r="O45" s="10"/>
      <c r="Q45" s="9"/>
      <c r="R45" s="8"/>
      <c r="S45" s="16"/>
      <c r="T45" s="8"/>
      <c r="U45" s="8"/>
      <c r="V45" s="8"/>
      <c r="W45" s="10"/>
      <c r="Y45" s="9"/>
      <c r="Z45" s="8"/>
      <c r="AA45" s="16"/>
      <c r="AB45" s="8"/>
      <c r="AC45" s="8"/>
      <c r="AD45" s="8"/>
      <c r="AE45" s="10"/>
      <c r="AG45" s="9"/>
      <c r="AH45" s="8"/>
      <c r="AI45" s="16"/>
      <c r="AJ45" s="8"/>
      <c r="AK45" s="8"/>
      <c r="AL45" s="8"/>
      <c r="AM45" s="10"/>
      <c r="AO45" s="9"/>
      <c r="AP45" s="8"/>
      <c r="AQ45" s="16"/>
      <c r="AR45" s="8"/>
      <c r="AS45" s="8"/>
      <c r="AT45" s="8"/>
      <c r="AU45" s="10"/>
    </row>
    <row r="46" spans="1:47" x14ac:dyDescent="0.2">
      <c r="A46" s="9"/>
      <c r="B46" s="8"/>
      <c r="C46" s="16"/>
      <c r="D46" s="8"/>
      <c r="E46" s="8"/>
      <c r="F46" s="8"/>
      <c r="G46" s="10"/>
      <c r="I46" s="9"/>
      <c r="J46" s="8"/>
      <c r="K46" s="16"/>
      <c r="L46" s="8"/>
      <c r="M46" s="8"/>
      <c r="N46" s="8"/>
      <c r="O46" s="10"/>
      <c r="Q46" s="9"/>
      <c r="R46" s="8"/>
      <c r="S46" s="16"/>
      <c r="T46" s="8"/>
      <c r="U46" s="8"/>
      <c r="V46" s="8"/>
      <c r="W46" s="10"/>
      <c r="Y46" s="9"/>
      <c r="Z46" s="8"/>
      <c r="AA46" s="16"/>
      <c r="AB46" s="8"/>
      <c r="AC46" s="8"/>
      <c r="AD46" s="8"/>
      <c r="AE46" s="10"/>
      <c r="AG46" s="9"/>
      <c r="AH46" s="8"/>
      <c r="AI46" s="16"/>
      <c r="AJ46" s="8"/>
      <c r="AK46" s="8"/>
      <c r="AL46" s="8"/>
      <c r="AM46" s="10"/>
      <c r="AO46" s="9"/>
      <c r="AP46" s="8"/>
      <c r="AQ46" s="16"/>
      <c r="AR46" s="8"/>
      <c r="AS46" s="8"/>
      <c r="AT46" s="8"/>
      <c r="AU46" s="10"/>
    </row>
    <row r="47" spans="1:47" x14ac:dyDescent="0.2">
      <c r="A47" s="9"/>
      <c r="B47" s="8"/>
      <c r="C47" s="16"/>
      <c r="D47" s="8"/>
      <c r="E47" s="8"/>
      <c r="F47" s="8"/>
      <c r="G47" s="10"/>
      <c r="I47" s="9"/>
      <c r="J47" s="8"/>
      <c r="K47" s="16"/>
      <c r="L47" s="8"/>
      <c r="M47" s="8"/>
      <c r="N47" s="8"/>
      <c r="O47" s="10"/>
      <c r="Q47" s="9"/>
      <c r="R47" s="8"/>
      <c r="S47" s="16"/>
      <c r="T47" s="8"/>
      <c r="U47" s="8"/>
      <c r="V47" s="8"/>
      <c r="W47" s="10"/>
      <c r="Y47" s="9"/>
      <c r="Z47" s="8"/>
      <c r="AA47" s="16"/>
      <c r="AB47" s="8"/>
      <c r="AC47" s="8"/>
      <c r="AD47" s="8"/>
      <c r="AE47" s="10"/>
      <c r="AG47" s="9"/>
      <c r="AH47" s="8"/>
      <c r="AI47" s="16"/>
      <c r="AJ47" s="8"/>
      <c r="AK47" s="8"/>
      <c r="AL47" s="8"/>
      <c r="AM47" s="10"/>
      <c r="AO47" s="9"/>
      <c r="AP47" s="8"/>
      <c r="AQ47" s="16"/>
      <c r="AR47" s="8"/>
      <c r="AS47" s="8"/>
      <c r="AT47" s="8"/>
      <c r="AU47" s="10"/>
    </row>
    <row r="48" spans="1:47" x14ac:dyDescent="0.2">
      <c r="A48" s="9"/>
      <c r="B48" s="8"/>
      <c r="C48" s="16"/>
      <c r="D48" s="8"/>
      <c r="E48" s="8"/>
      <c r="F48" s="8"/>
      <c r="G48" s="10"/>
      <c r="I48" s="9"/>
      <c r="J48" s="8"/>
      <c r="K48" s="16"/>
      <c r="L48" s="8"/>
      <c r="M48" s="8"/>
      <c r="N48" s="8"/>
      <c r="O48" s="10"/>
      <c r="Q48" s="9"/>
      <c r="R48" s="8"/>
      <c r="S48" s="16"/>
      <c r="T48" s="8"/>
      <c r="U48" s="8"/>
      <c r="V48" s="8"/>
      <c r="W48" s="10"/>
      <c r="Y48" s="9"/>
      <c r="Z48" s="8"/>
      <c r="AA48" s="16"/>
      <c r="AB48" s="8"/>
      <c r="AC48" s="8"/>
      <c r="AD48" s="8"/>
      <c r="AE48" s="10"/>
      <c r="AG48" s="9"/>
      <c r="AH48" s="8"/>
      <c r="AI48" s="16"/>
      <c r="AJ48" s="8"/>
      <c r="AK48" s="8"/>
      <c r="AL48" s="8"/>
      <c r="AM48" s="10"/>
      <c r="AO48" s="9"/>
      <c r="AP48" s="8"/>
      <c r="AQ48" s="16"/>
      <c r="AR48" s="8"/>
      <c r="AS48" s="8"/>
      <c r="AT48" s="8"/>
      <c r="AU48" s="10"/>
    </row>
    <row r="49" spans="1:47" x14ac:dyDescent="0.2">
      <c r="A49" s="9"/>
      <c r="B49" s="8"/>
      <c r="C49" s="16"/>
      <c r="D49" s="8"/>
      <c r="E49" s="8"/>
      <c r="F49" s="8"/>
      <c r="G49" s="10"/>
      <c r="I49" s="9"/>
      <c r="J49" s="8"/>
      <c r="K49" s="16"/>
      <c r="L49" s="8"/>
      <c r="M49" s="8"/>
      <c r="N49" s="8"/>
      <c r="O49" s="10"/>
      <c r="Q49" s="9"/>
      <c r="R49" s="8"/>
      <c r="S49" s="16"/>
      <c r="T49" s="8"/>
      <c r="U49" s="8"/>
      <c r="V49" s="8"/>
      <c r="W49" s="10"/>
      <c r="Y49" s="9"/>
      <c r="Z49" s="8"/>
      <c r="AA49" s="16"/>
      <c r="AB49" s="8"/>
      <c r="AC49" s="8"/>
      <c r="AD49" s="8"/>
      <c r="AE49" s="10"/>
      <c r="AG49" s="9"/>
      <c r="AH49" s="8"/>
      <c r="AI49" s="16"/>
      <c r="AJ49" s="8"/>
      <c r="AK49" s="8"/>
      <c r="AL49" s="8"/>
      <c r="AM49" s="10"/>
      <c r="AO49" s="9"/>
      <c r="AP49" s="8"/>
      <c r="AQ49" s="16"/>
      <c r="AR49" s="8"/>
      <c r="AS49" s="8"/>
      <c r="AT49" s="8"/>
      <c r="AU49" s="10"/>
    </row>
    <row r="50" spans="1:47" x14ac:dyDescent="0.2">
      <c r="A50" s="9"/>
      <c r="B50" s="8"/>
      <c r="C50" s="16"/>
      <c r="D50" s="8"/>
      <c r="E50" s="8"/>
      <c r="F50" s="8"/>
      <c r="G50" s="10"/>
      <c r="I50" s="9"/>
      <c r="J50" s="8"/>
      <c r="K50" s="16"/>
      <c r="L50" s="8"/>
      <c r="M50" s="8"/>
      <c r="N50" s="8"/>
      <c r="O50" s="10"/>
      <c r="Q50" s="9"/>
      <c r="R50" s="8"/>
      <c r="S50" s="16"/>
      <c r="T50" s="8"/>
      <c r="U50" s="8"/>
      <c r="V50" s="8"/>
      <c r="W50" s="10"/>
      <c r="Y50" s="9"/>
      <c r="Z50" s="8"/>
      <c r="AA50" s="16"/>
      <c r="AB50" s="8"/>
      <c r="AC50" s="8"/>
      <c r="AD50" s="8"/>
      <c r="AE50" s="10"/>
      <c r="AG50" s="9"/>
      <c r="AH50" s="8"/>
      <c r="AI50" s="16"/>
      <c r="AJ50" s="8"/>
      <c r="AK50" s="8"/>
      <c r="AL50" s="8"/>
      <c r="AM50" s="10"/>
      <c r="AO50" s="9"/>
      <c r="AP50" s="8"/>
      <c r="AQ50" s="16"/>
      <c r="AR50" s="8"/>
      <c r="AS50" s="8"/>
      <c r="AT50" s="8"/>
      <c r="AU50" s="10"/>
    </row>
    <row r="51" spans="1:47" x14ac:dyDescent="0.2">
      <c r="A51" s="9"/>
      <c r="B51" s="8"/>
      <c r="C51" s="16"/>
      <c r="D51" s="8"/>
      <c r="E51" s="8"/>
      <c r="F51" s="8"/>
      <c r="G51" s="10"/>
      <c r="I51" s="9"/>
      <c r="J51" s="8"/>
      <c r="K51" s="16"/>
      <c r="L51" s="8"/>
      <c r="M51" s="8"/>
      <c r="N51" s="8"/>
      <c r="O51" s="10"/>
      <c r="Q51" s="9"/>
      <c r="R51" s="8"/>
      <c r="S51" s="16"/>
      <c r="T51" s="8"/>
      <c r="U51" s="8"/>
      <c r="V51" s="8"/>
      <c r="W51" s="10"/>
      <c r="Y51" s="9"/>
      <c r="Z51" s="8"/>
      <c r="AA51" s="16"/>
      <c r="AB51" s="8"/>
      <c r="AC51" s="8"/>
      <c r="AD51" s="8"/>
      <c r="AE51" s="10"/>
      <c r="AG51" s="9"/>
      <c r="AH51" s="8"/>
      <c r="AI51" s="16"/>
      <c r="AJ51" s="8"/>
      <c r="AK51" s="8"/>
      <c r="AL51" s="8"/>
      <c r="AM51" s="10"/>
      <c r="AO51" s="9"/>
      <c r="AP51" s="8"/>
      <c r="AQ51" s="16"/>
      <c r="AR51" s="8"/>
      <c r="AS51" s="8"/>
      <c r="AT51" s="8"/>
      <c r="AU51" s="10"/>
    </row>
    <row r="52" spans="1:47" x14ac:dyDescent="0.2">
      <c r="A52" s="9"/>
      <c r="B52" s="8"/>
      <c r="C52" s="16"/>
      <c r="D52" s="8"/>
      <c r="E52" s="8"/>
      <c r="F52" s="8"/>
      <c r="G52" s="10"/>
      <c r="I52" s="9"/>
      <c r="J52" s="8"/>
      <c r="K52" s="16"/>
      <c r="L52" s="8"/>
      <c r="M52" s="8"/>
      <c r="N52" s="8"/>
      <c r="O52" s="10"/>
      <c r="Q52" s="9"/>
      <c r="R52" s="8"/>
      <c r="S52" s="16"/>
      <c r="T52" s="8"/>
      <c r="U52" s="8"/>
      <c r="V52" s="8"/>
      <c r="W52" s="10"/>
      <c r="Y52" s="9"/>
      <c r="Z52" s="8"/>
      <c r="AA52" s="16"/>
      <c r="AB52" s="8"/>
      <c r="AC52" s="8"/>
      <c r="AD52" s="8"/>
      <c r="AE52" s="10"/>
      <c r="AG52" s="9"/>
      <c r="AH52" s="8"/>
      <c r="AI52" s="16"/>
      <c r="AJ52" s="8"/>
      <c r="AK52" s="8"/>
      <c r="AL52" s="8"/>
      <c r="AM52" s="10"/>
      <c r="AO52" s="9"/>
      <c r="AP52" s="8"/>
      <c r="AQ52" s="16"/>
      <c r="AR52" s="8"/>
      <c r="AS52" s="8"/>
      <c r="AT52" s="8"/>
      <c r="AU52" s="10"/>
    </row>
    <row r="53" spans="1:47" x14ac:dyDescent="0.2">
      <c r="A53" s="9"/>
      <c r="B53" s="8"/>
      <c r="C53" s="16"/>
      <c r="D53" s="8"/>
      <c r="E53" s="8"/>
      <c r="F53" s="8"/>
      <c r="G53" s="10"/>
      <c r="I53" s="9"/>
      <c r="J53" s="8"/>
      <c r="K53" s="16"/>
      <c r="L53" s="8"/>
      <c r="M53" s="8"/>
      <c r="N53" s="8"/>
      <c r="O53" s="10"/>
      <c r="Q53" s="9"/>
      <c r="R53" s="8"/>
      <c r="S53" s="16"/>
      <c r="T53" s="8"/>
      <c r="U53" s="8"/>
      <c r="V53" s="8"/>
      <c r="W53" s="10"/>
      <c r="Y53" s="9"/>
      <c r="Z53" s="8"/>
      <c r="AA53" s="16"/>
      <c r="AB53" s="8"/>
      <c r="AC53" s="8"/>
      <c r="AD53" s="8"/>
      <c r="AE53" s="10"/>
      <c r="AG53" s="9"/>
      <c r="AH53" s="8"/>
      <c r="AI53" s="16"/>
      <c r="AJ53" s="8"/>
      <c r="AK53" s="8"/>
      <c r="AL53" s="8"/>
      <c r="AM53" s="10"/>
      <c r="AO53" s="9"/>
      <c r="AP53" s="8"/>
      <c r="AQ53" s="16"/>
      <c r="AR53" s="8"/>
      <c r="AS53" s="8"/>
      <c r="AT53" s="8"/>
      <c r="AU53" s="10"/>
    </row>
    <row r="54" spans="1:47" ht="13.5" thickBot="1" x14ac:dyDescent="0.25">
      <c r="A54" s="20"/>
      <c r="B54" s="21"/>
      <c r="C54" s="67"/>
      <c r="D54" s="21"/>
      <c r="E54" s="21"/>
      <c r="F54" s="21"/>
      <c r="G54" s="22"/>
      <c r="I54" s="20"/>
      <c r="J54" s="21"/>
      <c r="K54" s="67"/>
      <c r="L54" s="21"/>
      <c r="M54" s="21"/>
      <c r="N54" s="21"/>
      <c r="O54" s="22"/>
      <c r="Q54" s="20"/>
      <c r="R54" s="21"/>
      <c r="S54" s="67"/>
      <c r="T54" s="21"/>
      <c r="U54" s="21"/>
      <c r="V54" s="21"/>
      <c r="W54" s="22"/>
      <c r="Y54" s="20"/>
      <c r="Z54" s="21"/>
      <c r="AA54" s="67"/>
      <c r="AB54" s="21"/>
      <c r="AC54" s="21"/>
      <c r="AD54" s="21"/>
      <c r="AE54" s="22"/>
      <c r="AG54" s="20"/>
      <c r="AH54" s="21"/>
      <c r="AI54" s="67"/>
      <c r="AJ54" s="21"/>
      <c r="AK54" s="21"/>
      <c r="AL54" s="21"/>
      <c r="AM54" s="22"/>
      <c r="AO54" s="20"/>
      <c r="AP54" s="21"/>
      <c r="AQ54" s="67"/>
      <c r="AR54" s="21"/>
      <c r="AS54" s="21"/>
      <c r="AT54" s="21"/>
      <c r="AU54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РЦЕ12</vt:lpstr>
      <vt:lpstr>GT10</vt:lpstr>
      <vt:lpstr>ТС10 М</vt:lpstr>
      <vt:lpstr>ТС10</vt:lpstr>
      <vt:lpstr>ТС10 М-Вз</vt:lpstr>
      <vt:lpstr>ТС-13,5</vt:lpstr>
      <vt:lpstr>М16-18</vt:lpstr>
      <vt:lpstr>М16-18БК</vt:lpstr>
      <vt:lpstr>З-М16-18БК</vt:lpstr>
      <vt:lpstr>Рейтинг М16-18БК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2018-12-21T08:32:58Z</cp:lastPrinted>
  <dcterms:created xsi:type="dcterms:W3CDTF">2006-05-18T23:00:10Z</dcterms:created>
  <dcterms:modified xsi:type="dcterms:W3CDTF">2018-12-21T09:23:56Z</dcterms:modified>
</cp:coreProperties>
</file>